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Лист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53" i="2"/>
  <c r="H153" s="1"/>
  <c r="F121"/>
  <c r="F152"/>
  <c r="F132"/>
  <c r="H132" s="1"/>
  <c r="F133"/>
  <c r="F131"/>
  <c r="H160"/>
  <c r="H159"/>
  <c r="H155"/>
  <c r="H154"/>
  <c r="H152"/>
  <c r="H151"/>
  <c r="H150"/>
  <c r="H149"/>
  <c r="H147"/>
  <c r="H146"/>
  <c r="H145"/>
  <c r="H144"/>
  <c r="H143"/>
  <c r="H142"/>
  <c r="H141"/>
  <c r="H140"/>
  <c r="H138"/>
  <c r="H137"/>
  <c r="H136"/>
  <c r="H135"/>
  <c r="H134"/>
  <c r="H133"/>
  <c r="H131"/>
  <c r="H130"/>
  <c r="H129"/>
  <c r="H128"/>
  <c r="H127"/>
  <c r="H126"/>
  <c r="H125"/>
  <c r="H124"/>
  <c r="H123"/>
  <c r="H122"/>
  <c r="H121"/>
  <c r="H120"/>
  <c r="H119"/>
  <c r="H116"/>
  <c r="H115"/>
  <c r="H114"/>
  <c r="H113"/>
  <c r="H112"/>
  <c r="H111"/>
  <c r="H109"/>
  <c r="H108"/>
  <c r="H106"/>
  <c r="H105"/>
  <c r="H103"/>
  <c r="H102"/>
  <c r="H101"/>
  <c r="H100"/>
  <c r="H99"/>
  <c r="H98"/>
  <c r="H97"/>
  <c r="H96"/>
  <c r="H95"/>
  <c r="H94"/>
  <c r="H93"/>
  <c r="H91"/>
  <c r="H90"/>
  <c r="H89"/>
  <c r="H88"/>
  <c r="H87"/>
  <c r="H86"/>
  <c r="H85"/>
  <c r="H84"/>
  <c r="H83"/>
  <c r="H82"/>
  <c r="H80"/>
  <c r="H79"/>
  <c r="H78"/>
  <c r="H77"/>
  <c r="H65"/>
  <c r="H64"/>
  <c r="B106" l="1"/>
  <c r="F26"/>
  <c r="F25" s="1"/>
  <c r="F33"/>
  <c r="F30"/>
  <c r="H63"/>
  <c r="F62"/>
  <c r="F61" s="1"/>
  <c r="E62"/>
  <c r="E61" s="1"/>
  <c r="F47"/>
  <c r="F46" s="1"/>
  <c r="E47"/>
  <c r="E46" s="1"/>
  <c r="H61" l="1"/>
  <c r="H62"/>
  <c r="E33"/>
  <c r="E26"/>
  <c r="E25" s="1"/>
  <c r="F173" l="1"/>
  <c r="E81" l="1"/>
  <c r="H81" s="1"/>
  <c r="E92"/>
  <c r="H92" s="1"/>
  <c r="E104"/>
  <c r="H104" s="1"/>
  <c r="E107"/>
  <c r="H107" s="1"/>
  <c r="E110"/>
  <c r="H110" s="1"/>
  <c r="E117"/>
  <c r="H117" s="1"/>
  <c r="E118"/>
  <c r="H118" s="1"/>
  <c r="E139"/>
  <c r="H139" s="1"/>
  <c r="E148"/>
  <c r="H148" s="1"/>
  <c r="E156"/>
  <c r="H156" s="1"/>
  <c r="E157"/>
  <c r="H157" s="1"/>
  <c r="E158"/>
  <c r="H158" s="1"/>
  <c r="D77"/>
  <c r="D78"/>
  <c r="D79"/>
  <c r="D80"/>
  <c r="D81"/>
  <c r="D85"/>
  <c r="D86"/>
  <c r="D87"/>
  <c r="D88"/>
  <c r="D89"/>
  <c r="D90"/>
  <c r="D92"/>
  <c r="D93"/>
  <c r="D94"/>
  <c r="D95"/>
  <c r="D96"/>
  <c r="D97"/>
  <c r="D102"/>
  <c r="D103"/>
  <c r="D104"/>
  <c r="D105"/>
  <c r="D107"/>
  <c r="D108"/>
  <c r="D109"/>
  <c r="D110"/>
  <c r="D112"/>
  <c r="D113"/>
  <c r="D116"/>
  <c r="D117"/>
  <c r="D118"/>
  <c r="D119"/>
  <c r="D120"/>
  <c r="D121"/>
  <c r="D122"/>
  <c r="D123"/>
  <c r="D124"/>
  <c r="D128"/>
  <c r="D129"/>
  <c r="D130"/>
  <c r="D131"/>
  <c r="D132"/>
  <c r="D133"/>
  <c r="D137"/>
  <c r="D138"/>
  <c r="D139"/>
  <c r="D140"/>
  <c r="D141"/>
  <c r="D142"/>
  <c r="D143"/>
  <c r="D144"/>
  <c r="D145"/>
  <c r="D146"/>
  <c r="D149"/>
  <c r="D150"/>
  <c r="D151"/>
  <c r="D152"/>
  <c r="D153"/>
  <c r="D157"/>
  <c r="D158"/>
  <c r="D159"/>
  <c r="D73"/>
  <c r="C77"/>
  <c r="C78"/>
  <c r="C79"/>
  <c r="C80"/>
  <c r="C81"/>
  <c r="C82"/>
  <c r="C83"/>
  <c r="C84"/>
  <c r="C85"/>
  <c r="C86"/>
  <c r="C87"/>
  <c r="C88"/>
  <c r="C89"/>
  <c r="C90"/>
  <c r="C92"/>
  <c r="C93"/>
  <c r="C94"/>
  <c r="C95"/>
  <c r="C96"/>
  <c r="C97"/>
  <c r="C98"/>
  <c r="C99"/>
  <c r="C100"/>
  <c r="C102"/>
  <c r="C103"/>
  <c r="C104"/>
  <c r="C107"/>
  <c r="C108"/>
  <c r="C109"/>
  <c r="C110"/>
  <c r="C111"/>
  <c r="C112"/>
  <c r="C114"/>
  <c r="C115"/>
  <c r="C116"/>
  <c r="C117"/>
  <c r="C118"/>
  <c r="C119"/>
  <c r="C120"/>
  <c r="C121"/>
  <c r="C122"/>
  <c r="C123"/>
  <c r="C124"/>
  <c r="C128"/>
  <c r="C129"/>
  <c r="C130"/>
  <c r="C131"/>
  <c r="C132"/>
  <c r="C133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B77"/>
  <c r="B78"/>
  <c r="B79"/>
  <c r="B80"/>
  <c r="B81"/>
  <c r="B82"/>
  <c r="B83"/>
  <c r="B84"/>
  <c r="B85"/>
  <c r="B86"/>
  <c r="B87"/>
  <c r="B88"/>
  <c r="B89"/>
  <c r="B90"/>
  <c r="B92"/>
  <c r="B93"/>
  <c r="B94"/>
  <c r="B95"/>
  <c r="B96"/>
  <c r="B97"/>
  <c r="B98"/>
  <c r="B99"/>
  <c r="B100"/>
  <c r="B102"/>
  <c r="B103"/>
  <c r="B104"/>
  <c r="B105"/>
  <c r="B107"/>
  <c r="B108"/>
  <c r="B109"/>
  <c r="B110"/>
  <c r="B111"/>
  <c r="B112"/>
  <c r="B114"/>
  <c r="B115"/>
  <c r="B116"/>
  <c r="B117"/>
  <c r="B118"/>
  <c r="B119"/>
  <c r="B120"/>
  <c r="B121"/>
  <c r="B122"/>
  <c r="B123"/>
  <c r="B124"/>
  <c r="B128"/>
  <c r="B129"/>
  <c r="B130"/>
  <c r="B131"/>
  <c r="B132"/>
  <c r="B133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F67"/>
  <c r="F66" s="1"/>
  <c r="F54"/>
  <c r="E30"/>
  <c r="E67"/>
  <c r="E66" s="1"/>
  <c r="E59"/>
  <c r="E57" s="1"/>
  <c r="E56" s="1"/>
  <c r="F57"/>
  <c r="E54"/>
  <c r="H53"/>
  <c r="F52"/>
  <c r="F51" s="1"/>
  <c r="E52"/>
  <c r="E51" s="1"/>
  <c r="F44"/>
  <c r="F43" s="1"/>
  <c r="E44"/>
  <c r="E43" s="1"/>
  <c r="E39"/>
  <c r="F39"/>
  <c r="H40"/>
  <c r="F41"/>
  <c r="E41"/>
  <c r="F35"/>
  <c r="E35"/>
  <c r="E50" l="1"/>
  <c r="E49" s="1"/>
  <c r="F50"/>
  <c r="F49" s="1"/>
  <c r="E76"/>
  <c r="F76"/>
  <c r="E180" s="1"/>
  <c r="E179" s="1"/>
  <c r="E178" s="1"/>
  <c r="H76"/>
  <c r="H52"/>
  <c r="H39"/>
  <c r="F38"/>
  <c r="F37" s="1"/>
  <c r="E38"/>
  <c r="E37" s="1"/>
  <c r="H57" l="1"/>
  <c r="H47"/>
  <c r="H46"/>
  <c r="F32"/>
  <c r="F29" s="1"/>
  <c r="E32"/>
  <c r="E29" s="1"/>
  <c r="H30"/>
  <c r="H24"/>
  <c r="E20"/>
  <c r="E19" s="1"/>
  <c r="H70"/>
  <c r="H69"/>
  <c r="H68"/>
  <c r="H67"/>
  <c r="H66"/>
  <c r="H60"/>
  <c r="H59"/>
  <c r="H58"/>
  <c r="H55"/>
  <c r="H54"/>
  <c r="H51"/>
  <c r="H49"/>
  <c r="H45"/>
  <c r="H44"/>
  <c r="H42"/>
  <c r="H41"/>
  <c r="H38"/>
  <c r="H37"/>
  <c r="H36"/>
  <c r="H35"/>
  <c r="H34"/>
  <c r="H33"/>
  <c r="H31"/>
  <c r="H27"/>
  <c r="H26"/>
  <c r="H25"/>
  <c r="H23"/>
  <c r="H22"/>
  <c r="H21"/>
  <c r="H18"/>
  <c r="H17"/>
  <c r="H16"/>
  <c r="H15"/>
  <c r="F14"/>
  <c r="F13" s="1"/>
  <c r="E14"/>
  <c r="E13" s="1"/>
  <c r="F12" l="1"/>
  <c r="F11" s="1"/>
  <c r="E12"/>
  <c r="E11" s="1"/>
  <c r="E161" s="1"/>
  <c r="D167" s="1"/>
  <c r="H56"/>
  <c r="H50" s="1"/>
  <c r="H43"/>
  <c r="H32"/>
  <c r="H29" s="1"/>
  <c r="H14"/>
  <c r="H13" s="1"/>
  <c r="H20"/>
  <c r="H19" s="1"/>
  <c r="E176" l="1"/>
  <c r="E175" s="1"/>
  <c r="E174" s="1"/>
  <c r="F161"/>
  <c r="E167" s="1"/>
  <c r="D180"/>
  <c r="D179" s="1"/>
  <c r="D178" s="1"/>
  <c r="D176"/>
  <c r="D175" s="1"/>
  <c r="D174" s="1"/>
  <c r="H12"/>
  <c r="H11" s="1"/>
</calcChain>
</file>

<file path=xl/sharedStrings.xml><?xml version="1.0" encoding="utf-8"?>
<sst xmlns="http://schemas.openxmlformats.org/spreadsheetml/2006/main" count="214" uniqueCount="180">
  <si>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</si>
  <si>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</si>
  <si>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</si>
  <si>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</si>
  <si>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</si>
  <si>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</si>
  <si>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</si>
  <si>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</si>
  <si>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</si>
  <si>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</si>
  <si>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</si>
  <si>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</si>
  <si>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</si>
  <si>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</si>
  <si>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</si>
  <si>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</si>
  <si>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</si>
  <si>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</si>
  <si>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</si>
  <si>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</si>
  <si>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</si>
  <si>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</si>
  <si>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</si>
  <si>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</si>
  <si>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</si>
  <si>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</si>
  <si>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</si>
  <si>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</si>
  <si>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</si>
  <si>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</si>
  <si>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</si>
  <si>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</si>
  <si>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</si>
  <si>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</si>
  <si>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</si>
  <si>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</si>
  <si>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</si>
  <si>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</si>
  <si>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</si>
  <si>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</si>
  <si>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</si>
  <si>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</si>
  <si>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</si>
  <si>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</si>
  <si>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</si>
  <si>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</si>
  <si>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</si>
  <si>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</si>
  <si>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</si>
  <si>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</si>
  <si>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</si>
  <si>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</si>
  <si>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</si>
  <si>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</si>
  <si>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</si>
  <si>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</si>
  <si>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</si>
  <si>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</si>
  <si>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</si>
  <si>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</si>
  <si>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</si>
  <si>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</si>
  <si>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</si>
  <si>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</si>
  <si>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</si>
  <si>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</si>
  <si>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</si>
  <si>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</si>
  <si>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</si>
  <si>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</si>
  <si>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</si>
  <si>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</si>
  <si>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</si>
  <si>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</si>
  <si>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</si>
  <si>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</si>
  <si>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</si>
  <si>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</si>
  <si>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</si>
  <si>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</si>
  <si>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</si>
  <si>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</si>
  <si>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</si>
  <si>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</si>
  <si>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</si>
  <si>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</si>
  <si>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</si>
  <si>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</si>
  <si>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</si>
  <si>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</si>
  <si>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</si>
  <si>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</si>
  <si>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</si>
  <si>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</si>
  <si>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</si>
  <si>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</si>
  <si>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</si>
  <si>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</si>
  <si>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</si>
  <si>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</si>
  <si>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</si>
  <si>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</si>
  <si>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</si>
  <si>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</si>
  <si>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</si>
  <si>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</si>
  <si>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</si>
  <si>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</si>
  <si>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</si>
  <si>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</si>
  <si>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</si>
  <si>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</si>
  <si>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</si>
  <si>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</si>
  <si>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</si>
  <si>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</si>
  <si>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</si>
  <si>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к решению Совета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</si>
  <si>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</si>
  <si>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</si>
  <si>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</si>
  <si>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</si>
  <si>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</si>
  <si>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</si>
  <si>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</si>
  <si>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</si>
  <si>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</si>
  <si>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</si>
  <si>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</si>
  <si>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</si>
  <si>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</si>
  <si>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</si>
  <si>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</si>
  <si>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</si>
  <si>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11602000 02 0000 140</t>
  </si>
  <si>
    <t>11602010 02 0000 140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</si>
  <si>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</si>
  <si>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</si>
  <si>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</si>
  <si>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1160710 00 0000 140</t>
  </si>
  <si>
    <t>1160710 10 0000 140</t>
  </si>
  <si>
    <t>11607000 00 0000 140</t>
  </si>
  <si>
    <t>20202000 00 0000 150</t>
  </si>
  <si>
    <t>20229999 00 0000 150</t>
  </si>
  <si>
    <t>20229999 10 0000 150</t>
  </si>
  <si>
    <t>20235118 00 0000 150</t>
  </si>
  <si>
    <t>20235118 10 0000 150</t>
  </si>
  <si>
    <t>20230024 00 0000 150</t>
  </si>
  <si>
    <t>20230024 10 0000 150</t>
  </si>
  <si>
    <t>Иные межбюджетные трансферты</t>
  </si>
  <si>
    <t>Межбюджетные трансферты, передаваемые бюджетам сельских поселений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</si>
  <si>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</si>
  <si>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</si>
  <si>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Межбюджетные трансферты, передаваемые 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</si>
  <si>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</si>
  <si>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Увеличение стоимости нематериальных активов</t>
  </si>
  <si>
    <t>0113 0120210030 244</t>
  </si>
  <si>
    <t>Прочие расходы</t>
  </si>
  <si>
    <t>0113 0130210030 853</t>
  </si>
  <si>
    <t>0113 1000110040 880</t>
  </si>
  <si>
    <t>Работы, услуги по содержанию имущества</t>
  </si>
  <si>
    <t>0314 0320210510 244</t>
  </si>
  <si>
    <t xml:space="preserve">Безвозмездные перечисления текущего характера государственным (муниципальным) учреждениям </t>
  </si>
  <si>
    <t>0502 5820020900 540</t>
  </si>
  <si>
    <t>0503 0500120700 244</t>
  </si>
  <si>
    <t>Прочие работы, услуги</t>
  </si>
  <si>
    <t>Увеличение стоимости материальных запасов</t>
  </si>
  <si>
    <t>1102 1100110310 244</t>
  </si>
  <si>
    <t>Утвержденные бюджетные назначения 2020 год</t>
  </si>
  <si>
    <t>Исполнено 2020 год</t>
  </si>
  <si>
    <t>Процент исполнения 2020 год</t>
  </si>
  <si>
    <t>Прочие межбюджетные трансферты, предоставляемые бюджетам</t>
  </si>
  <si>
    <t>Прочие межбюджетные трансферты, предоставляемые бюджетам сельских поселений</t>
  </si>
  <si>
    <t>20249999 00 0000 150</t>
  </si>
  <si>
    <t>20249999 10 0000 150</t>
  </si>
  <si>
    <t>0502 0600110480 244</t>
  </si>
  <si>
    <t>Прочие работы и услуги</t>
  </si>
  <si>
    <t>0502 0600162980 244</t>
  </si>
  <si>
    <t>Прочие межбюджетные трансферты</t>
  </si>
  <si>
    <t>от 16.11.2020 года № 18/4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</si>
</sst>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15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17 Отчет об исп"/>
    </sheetNames>
    <sheetDataSet>
      <sheetData sheetId="0" refreshError="1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  <cell r="Q78">
            <v>7600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</row>
        <row r="81">
          <cell r="A81" t="str">
            <v>Прочие работы, услуги</v>
          </cell>
          <cell r="L81" t="str">
            <v>0107 9910010050 244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A89" t="str">
            <v>Прочие работы, услуги</v>
          </cell>
          <cell r="L89" t="str">
            <v>0113 0120210140 244</v>
          </cell>
          <cell r="O89" t="str">
            <v>226</v>
          </cell>
          <cell r="Q89">
            <v>5000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  <cell r="O95" t="str">
            <v>340</v>
          </cell>
        </row>
        <row r="96">
          <cell r="A96" t="str">
            <v>Прочие расходы</v>
          </cell>
          <cell r="L96" t="str">
            <v>0113 0130210030 851</v>
          </cell>
        </row>
        <row r="97">
          <cell r="A97" t="str">
            <v>Прочие расходы</v>
          </cell>
          <cell r="L97" t="str">
            <v>0113 0130210030 852</v>
          </cell>
        </row>
        <row r="98">
          <cell r="A98" t="str">
            <v>Прочие расходы</v>
          </cell>
          <cell r="L98" t="str">
            <v>0113 0130210030 853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  <cell r="O100" t="str">
            <v>340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  <cell r="Q101">
            <v>5000</v>
          </cell>
        </row>
        <row r="102">
          <cell r="A102" t="str">
            <v>Прочие работы, услуги</v>
          </cell>
          <cell r="O102" t="str">
            <v>226</v>
          </cell>
        </row>
        <row r="103">
          <cell r="A103" t="str">
            <v>Прочие работы, услуги</v>
          </cell>
          <cell r="L103" t="str">
            <v>0113 1000110060 244</v>
          </cell>
          <cell r="O103" t="str">
            <v>226</v>
          </cell>
          <cell r="Q103">
            <v>110000</v>
          </cell>
        </row>
        <row r="104">
          <cell r="A104" t="str">
            <v>Заработная плата</v>
          </cell>
          <cell r="L104" t="str">
            <v>0203 5120051180 121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6">
          <cell r="A106" t="str">
            <v>Увеличение стоимости материальных запасов</v>
          </cell>
          <cell r="L106" t="str">
            <v>0203 5120051180 244</v>
          </cell>
          <cell r="O106" t="str">
            <v>340</v>
          </cell>
          <cell r="Q106">
            <v>10000</v>
          </cell>
        </row>
        <row r="107">
          <cell r="A107" t="str">
            <v>Перечисления другим бюджетам бюджетной системы Российской Федерации</v>
          </cell>
          <cell r="L107" t="str">
            <v>0309 5410020500 540</v>
          </cell>
        </row>
        <row r="108">
          <cell r="A108" t="str">
            <v>Работы, услуги по содержанию имущества</v>
          </cell>
          <cell r="L108" t="str">
            <v>0314 0320210510 244</v>
          </cell>
          <cell r="O108" t="str">
            <v>225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</row>
        <row r="110">
          <cell r="A110" t="str">
            <v>Коммунальные услуги</v>
          </cell>
          <cell r="L110" t="str">
            <v>0314 0340410120 244</v>
          </cell>
        </row>
        <row r="112">
          <cell r="A112" t="str">
            <v>Увеличение стоимости материальных запасов</v>
          </cell>
          <cell r="L112" t="str">
            <v>0314 0340410120 244</v>
          </cell>
          <cell r="O112" t="str">
            <v>340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  <cell r="Q113">
            <v>5000</v>
          </cell>
        </row>
        <row r="114">
          <cell r="A114" t="str">
            <v>Прочие работы, услуги</v>
          </cell>
          <cell r="L114" t="str">
            <v>0405 1300110520 244</v>
          </cell>
          <cell r="O114" t="str">
            <v>226</v>
          </cell>
          <cell r="Q114">
            <v>50000</v>
          </cell>
        </row>
        <row r="115">
          <cell r="A115" t="str">
            <v>Транспортные услуги</v>
          </cell>
          <cell r="L115" t="str">
            <v>0409 0420210130 244</v>
          </cell>
          <cell r="O115" t="str">
            <v>222</v>
          </cell>
        </row>
        <row r="116">
          <cell r="A116" t="str">
            <v>Работы, услуги по содержанию имущества</v>
          </cell>
          <cell r="L116" t="str">
            <v>0409 0420210130 244</v>
          </cell>
          <cell r="O116" t="str">
            <v>225</v>
          </cell>
        </row>
        <row r="117">
          <cell r="A117" t="str">
            <v>Прочие работы, услуги</v>
          </cell>
          <cell r="L117" t="str">
            <v>0409 0420210130 244</v>
          </cell>
          <cell r="O117" t="str">
            <v>226</v>
          </cell>
        </row>
        <row r="118">
          <cell r="A118" t="str">
            <v>Увеличение стоимости материальных запасов</v>
          </cell>
          <cell r="L118" t="str">
            <v>0409 0420210130 244</v>
          </cell>
          <cell r="O118" t="str">
            <v>340</v>
          </cell>
        </row>
        <row r="119">
          <cell r="A119" t="str">
            <v>Работы, услуги по содержанию имущества</v>
          </cell>
          <cell r="L119" t="str">
            <v>0409 04202S2440 244</v>
          </cell>
          <cell r="O119" t="str">
            <v>225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</row>
        <row r="124">
          <cell r="A124" t="str">
            <v>Коммунальные услуги</v>
          </cell>
          <cell r="L124" t="str">
            <v>0503 0500110630 244</v>
          </cell>
          <cell r="O124" t="str">
            <v>223</v>
          </cell>
        </row>
        <row r="125">
          <cell r="A125" t="str">
            <v>Работы, услуги по содержанию имущества</v>
          </cell>
          <cell r="L125" t="str">
            <v>0503 0500110630 244</v>
          </cell>
          <cell r="O125" t="str">
            <v>225</v>
          </cell>
        </row>
        <row r="126">
          <cell r="A126" t="str">
            <v>Прочие работы, услуги</v>
          </cell>
          <cell r="L126" t="str">
            <v>0503 0500110630 244</v>
          </cell>
          <cell r="O126" t="str">
            <v>226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</row>
        <row r="130">
          <cell r="A130" t="str">
            <v>Увеличение стоимости материальных запасов</v>
          </cell>
          <cell r="L130" t="str">
            <v>0503 0500110670 244</v>
          </cell>
          <cell r="O130" t="str">
            <v>340</v>
          </cell>
        </row>
        <row r="131">
          <cell r="A131" t="str">
            <v>Работы, услуги по содержанию имущества</v>
          </cell>
          <cell r="L131" t="str">
            <v>0503 1510110550 244</v>
          </cell>
          <cell r="O131" t="str">
            <v>225</v>
          </cell>
        </row>
        <row r="132">
          <cell r="A132" t="str">
            <v>Прочие работы, услуги</v>
          </cell>
          <cell r="L132" t="str">
            <v>0503 1510110550 244</v>
          </cell>
          <cell r="O132" t="str">
            <v>226</v>
          </cell>
        </row>
        <row r="134">
          <cell r="A134" t="str">
            <v>Увеличение стоимости материальных запасов</v>
          </cell>
          <cell r="L134" t="str">
            <v>0707 0700110280 244</v>
          </cell>
          <cell r="O134" t="str">
            <v>340</v>
          </cell>
          <cell r="Q134">
            <v>20000</v>
          </cell>
        </row>
        <row r="135">
          <cell r="A135" t="str">
            <v>Заработная плата</v>
          </cell>
          <cell r="L135" t="str">
            <v>0801 0810100590 111</v>
          </cell>
          <cell r="O135" t="str">
            <v>211</v>
          </cell>
        </row>
        <row r="136">
          <cell r="A136" t="str">
            <v>Начисления на выплаты по оплате труда</v>
          </cell>
          <cell r="L136" t="str">
            <v>0801 0810100590 119</v>
          </cell>
          <cell r="O136" t="str">
            <v>213</v>
          </cell>
        </row>
        <row r="137">
          <cell r="A137" t="str">
            <v>Услуги связи</v>
          </cell>
          <cell r="L137" t="str">
            <v>0801 0810100590 244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</row>
        <row r="142">
          <cell r="A142" t="str">
            <v>Увеличение стоимости материальных запасов</v>
          </cell>
          <cell r="L142" t="str">
            <v>0801 0810100590 244</v>
          </cell>
          <cell r="O142" t="str">
            <v>340</v>
          </cell>
        </row>
        <row r="145">
          <cell r="A145" t="str">
            <v>Прочие расходы</v>
          </cell>
          <cell r="L145" t="str">
            <v>0801 0810100590 853</v>
          </cell>
        </row>
        <row r="146">
          <cell r="A146" t="str">
            <v>Увеличение стоимости материальных запасов</v>
          </cell>
          <cell r="L146" t="str">
            <v>0801 0810109010 244</v>
          </cell>
          <cell r="Q146">
            <v>10000</v>
          </cell>
        </row>
        <row r="147">
          <cell r="A147" t="str">
            <v>Заработная плата</v>
          </cell>
          <cell r="L147" t="str">
            <v>0801 0820200590 111</v>
          </cell>
          <cell r="O147" t="str">
            <v>211</v>
          </cell>
        </row>
        <row r="148">
          <cell r="A148" t="str">
            <v>Начисления на выплаты по оплате труда</v>
          </cell>
          <cell r="L148" t="str">
            <v>0801 0820200590 119</v>
          </cell>
          <cell r="O148" t="str">
            <v>213</v>
          </cell>
        </row>
        <row r="149">
          <cell r="A149" t="str">
            <v>Услуги связи</v>
          </cell>
          <cell r="L149" t="str">
            <v>0801 0820200590 244</v>
          </cell>
          <cell r="O149" t="str">
            <v>221</v>
          </cell>
        </row>
        <row r="150">
          <cell r="A150" t="str">
            <v>Работы, услуги по содержанию имущества</v>
          </cell>
          <cell r="L150" t="str">
            <v>0801 0820200590 244</v>
          </cell>
          <cell r="O150" t="str">
            <v>225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A152" t="str">
            <v>Увеличение стоимости основных средств</v>
          </cell>
          <cell r="L152" t="str">
            <v>0801 0820200590 244</v>
          </cell>
        </row>
        <row r="156">
          <cell r="A156" t="str">
            <v>Прочие расходы</v>
          </cell>
          <cell r="L156" t="str">
            <v>0801 0820200590 853</v>
          </cell>
        </row>
        <row r="157">
          <cell r="A157" t="str">
            <v>Прочие работы, услуги</v>
          </cell>
          <cell r="L157" t="str">
            <v>0801 0820209010 244</v>
          </cell>
          <cell r="Q157">
            <v>60000</v>
          </cell>
        </row>
        <row r="160">
          <cell r="A160" t="str">
            <v>Увеличение стоимости материальных запасов</v>
          </cell>
          <cell r="L160" t="str">
            <v>0801 0830310090 244</v>
          </cell>
          <cell r="O160" t="str">
            <v>340</v>
          </cell>
          <cell r="Q160">
            <v>50000</v>
          </cell>
        </row>
        <row r="161">
          <cell r="A161" t="str">
            <v>Пособия по социальной помощи населению в натуральной форме</v>
          </cell>
          <cell r="L161" t="str">
            <v>1001 1000210390 312</v>
          </cell>
          <cell r="O161" t="str">
            <v>263</v>
          </cell>
          <cell r="Q161">
            <v>71700</v>
          </cell>
        </row>
        <row r="162">
          <cell r="A162" t="str">
            <v>Прочие работы, услуги</v>
          </cell>
          <cell r="L162" t="str">
            <v>1102 1100110310 244</v>
          </cell>
          <cell r="O162" t="str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2"/>
  <sheetViews>
    <sheetView tabSelected="1" zoomScale="70" zoomScaleNormal="70" workbookViewId="0">
      <selection activeCell="G5" sqref="G5:H5"/>
    </sheetView>
  </sheetViews>
  <sheetFormatPr defaultRowHeight="14.4"/>
  <cols>
    <col min="1" max="1" width="11.33203125" customWidth="1"/>
    <col min="2" max="2" width="39.6640625" customWidth="1"/>
    <col min="3" max="3" width="19.33203125" customWidth="1"/>
    <col min="4" max="4" width="11.5546875" customWidth="1"/>
    <col min="5" max="5" width="16.6640625" customWidth="1"/>
    <col min="6" max="6" width="12" customWidth="1"/>
    <col min="7" max="7" width="10.6640625" customWidth="1"/>
    <col min="8" max="8" width="17.6640625" customWidth="1"/>
  </cols>
  <sheetData>
    <row r="1" spans="2:9">
      <c r="F1" s="15"/>
      <c r="G1" s="49" t="s">
        <v>114</v>
      </c>
      <c r="H1" s="49"/>
    </row>
    <row r="2" spans="2:9">
      <c r="F2" s="15"/>
      <c r="G2" s="49" t="s">
        <v>117</v>
      </c>
      <c r="H2" s="49"/>
    </row>
    <row r="3" spans="2:9">
      <c r="F3" s="49" t="s">
        <v>115</v>
      </c>
      <c r="G3" s="49"/>
      <c r="H3" s="49"/>
    </row>
    <row r="4" spans="2:9">
      <c r="F4" s="49" t="s">
        <v>116</v>
      </c>
      <c r="G4" s="49"/>
      <c r="H4" s="49"/>
    </row>
    <row r="5" spans="2:9">
      <c r="F5" s="15"/>
      <c r="G5" s="50" t="s">
        <v>179</v>
      </c>
      <c r="H5" s="50"/>
    </row>
    <row r="6" spans="2:9">
      <c r="F6" s="15"/>
      <c r="G6" s="15"/>
      <c r="H6" s="15"/>
    </row>
    <row r="7" spans="2:9">
      <c r="F7" s="15"/>
      <c r="G7" s="15"/>
      <c r="H7" s="15"/>
    </row>
    <row r="8" spans="2:9" ht="15" thickBot="1">
      <c r="B8" t="s">
        <v>128</v>
      </c>
    </row>
    <row r="9" spans="2:9" ht="37.5" customHeight="1" thickBot="1">
      <c r="B9" s="3" t="s">
        <v>2</v>
      </c>
      <c r="C9" s="4" t="s">
        <v>3</v>
      </c>
      <c r="D9" s="20" t="s">
        <v>131</v>
      </c>
      <c r="E9" s="4" t="s">
        <v>168</v>
      </c>
      <c r="F9" s="47" t="s">
        <v>169</v>
      </c>
      <c r="G9" s="48"/>
      <c r="H9" s="4" t="s">
        <v>170</v>
      </c>
      <c r="I9" s="5"/>
    </row>
    <row r="10" spans="2:9" ht="15" thickBot="1">
      <c r="B10" s="6">
        <v>1</v>
      </c>
      <c r="C10" s="7">
        <v>3</v>
      </c>
      <c r="D10" s="7"/>
      <c r="E10" s="7">
        <v>4</v>
      </c>
      <c r="F10" s="54">
        <v>5</v>
      </c>
      <c r="G10" s="55"/>
      <c r="H10" s="7">
        <v>6</v>
      </c>
      <c r="I10" s="5"/>
    </row>
    <row r="11" spans="2:9" ht="15" thickBot="1">
      <c r="B11" s="8" t="s">
        <v>4</v>
      </c>
      <c r="C11" s="9" t="s">
        <v>1</v>
      </c>
      <c r="D11" s="22"/>
      <c r="E11" s="2">
        <f>E12+E49</f>
        <v>50798966</v>
      </c>
      <c r="F11" s="51">
        <f>F12+F49</f>
        <v>37406184.299999997</v>
      </c>
      <c r="G11" s="52"/>
      <c r="H11" s="2">
        <f>H12+H49</f>
        <v>13392781.699999999</v>
      </c>
      <c r="I11" s="5"/>
    </row>
    <row r="12" spans="2:9" ht="15" thickBot="1">
      <c r="B12" s="8" t="s">
        <v>5</v>
      </c>
      <c r="C12" s="9" t="s">
        <v>6</v>
      </c>
      <c r="D12" s="22"/>
      <c r="E12" s="2">
        <f>E13+E19+E25+E29+E37+E43</f>
        <v>26395000</v>
      </c>
      <c r="F12" s="51">
        <f>F13+F19+F25+F29+F37+F43</f>
        <v>15901963.390000001</v>
      </c>
      <c r="G12" s="52"/>
      <c r="H12" s="2">
        <f>H13+H19+H25+H29+H37+H43</f>
        <v>10493036.609999999</v>
      </c>
      <c r="I12" s="5"/>
    </row>
    <row r="13" spans="2:9" ht="21.75" customHeight="1" thickBot="1">
      <c r="B13" s="8" t="s">
        <v>7</v>
      </c>
      <c r="C13" s="9" t="s">
        <v>8</v>
      </c>
      <c r="D13" s="22"/>
      <c r="E13" s="2">
        <f>E14</f>
        <v>8658200</v>
      </c>
      <c r="F13" s="51">
        <f t="shared" ref="F13" si="0">F14</f>
        <v>7918190.8700000001</v>
      </c>
      <c r="G13" s="52"/>
      <c r="H13" s="2">
        <f>H14</f>
        <v>740009.12999999989</v>
      </c>
      <c r="I13" s="5"/>
    </row>
    <row r="14" spans="2:9" ht="21.75" customHeight="1" thickBot="1">
      <c r="B14" s="8" t="s">
        <v>9</v>
      </c>
      <c r="C14" s="9" t="s">
        <v>10</v>
      </c>
      <c r="D14" s="22"/>
      <c r="E14" s="2">
        <f>E15+E16+E17+E18</f>
        <v>8658200</v>
      </c>
      <c r="F14" s="51">
        <f t="shared" ref="F14" si="1">F15+F16+F17+F18</f>
        <v>7918190.8700000001</v>
      </c>
      <c r="G14" s="52"/>
      <c r="H14" s="2">
        <f>H15+H16+H17+H18</f>
        <v>740009.12999999989</v>
      </c>
      <c r="I14" s="5"/>
    </row>
    <row r="15" spans="2:9" ht="93.75" customHeight="1" thickBot="1">
      <c r="B15" s="8" t="s">
        <v>11</v>
      </c>
      <c r="C15" s="9" t="s">
        <v>12</v>
      </c>
      <c r="D15" s="22"/>
      <c r="E15" s="2">
        <v>8230500</v>
      </c>
      <c r="F15" s="51">
        <v>7517716.6200000001</v>
      </c>
      <c r="G15" s="52"/>
      <c r="H15" s="2">
        <f>E15-F15</f>
        <v>712783.37999999989</v>
      </c>
      <c r="I15" s="5"/>
    </row>
    <row r="16" spans="2:9" ht="106.5" customHeight="1" thickBot="1">
      <c r="B16" s="8" t="s">
        <v>13</v>
      </c>
      <c r="C16" s="9" t="s">
        <v>14</v>
      </c>
      <c r="D16" s="22"/>
      <c r="E16" s="2">
        <v>15200</v>
      </c>
      <c r="F16" s="51">
        <v>833.4</v>
      </c>
      <c r="G16" s="52"/>
      <c r="H16" s="2">
        <f t="shared" ref="H16:H70" si="2">E16-F16</f>
        <v>14366.6</v>
      </c>
      <c r="I16" s="5"/>
    </row>
    <row r="17" spans="2:9" ht="60.75" customHeight="1" thickBot="1">
      <c r="B17" s="8" t="s">
        <v>15</v>
      </c>
      <c r="C17" s="9" t="s">
        <v>16</v>
      </c>
      <c r="D17" s="22"/>
      <c r="E17" s="2">
        <v>400000</v>
      </c>
      <c r="F17" s="51">
        <v>387964.58</v>
      </c>
      <c r="G17" s="52"/>
      <c r="H17" s="2">
        <f t="shared" si="2"/>
        <v>12035.419999999984</v>
      </c>
      <c r="I17" s="5"/>
    </row>
    <row r="18" spans="2:9" ht="90" customHeight="1" thickBot="1">
      <c r="B18" s="8" t="s">
        <v>17</v>
      </c>
      <c r="C18" s="9" t="s">
        <v>18</v>
      </c>
      <c r="D18" s="22"/>
      <c r="E18" s="2">
        <v>12500</v>
      </c>
      <c r="F18" s="51">
        <v>11676.27</v>
      </c>
      <c r="G18" s="52"/>
      <c r="H18" s="2">
        <f t="shared" si="2"/>
        <v>823.72999999999956</v>
      </c>
      <c r="I18" s="5"/>
    </row>
    <row r="19" spans="2:9" ht="21" thickBot="1">
      <c r="B19" s="8" t="s">
        <v>19</v>
      </c>
      <c r="C19" s="9" t="s">
        <v>20</v>
      </c>
      <c r="D19" s="22"/>
      <c r="E19" s="2">
        <f>E20</f>
        <v>6493700</v>
      </c>
      <c r="F19" s="51">
        <v>4007336.94</v>
      </c>
      <c r="G19" s="52"/>
      <c r="H19" s="2">
        <f t="shared" ref="H19" si="3">H20</f>
        <v>2486363.06</v>
      </c>
      <c r="I19" s="5"/>
    </row>
    <row r="20" spans="2:9" ht="21" thickBot="1">
      <c r="B20" s="8" t="s">
        <v>21</v>
      </c>
      <c r="C20" s="9" t="s">
        <v>22</v>
      </c>
      <c r="D20" s="22"/>
      <c r="E20" s="2">
        <f>SUM(E21:E24)</f>
        <v>6493700</v>
      </c>
      <c r="F20" s="51">
        <v>4007336.94</v>
      </c>
      <c r="G20" s="52"/>
      <c r="H20" s="2">
        <f t="shared" ref="H20" si="4">SUM(H21:H24)</f>
        <v>2486363.06</v>
      </c>
      <c r="I20" s="5"/>
    </row>
    <row r="21" spans="2:9" ht="61.8" thickBot="1">
      <c r="B21" s="8" t="s">
        <v>23</v>
      </c>
      <c r="C21" s="9" t="s">
        <v>24</v>
      </c>
      <c r="D21" s="22"/>
      <c r="E21" s="2">
        <v>3522500</v>
      </c>
      <c r="F21" s="51">
        <v>1868251.65</v>
      </c>
      <c r="G21" s="52"/>
      <c r="H21" s="2">
        <f t="shared" si="2"/>
        <v>1654248.35</v>
      </c>
      <c r="I21" s="5"/>
    </row>
    <row r="22" spans="2:9" ht="72" thickBot="1">
      <c r="B22" s="8" t="s">
        <v>25</v>
      </c>
      <c r="C22" s="9" t="s">
        <v>26</v>
      </c>
      <c r="D22" s="22"/>
      <c r="E22" s="2">
        <v>30000</v>
      </c>
      <c r="F22" s="51">
        <v>12897.62</v>
      </c>
      <c r="G22" s="52"/>
      <c r="H22" s="2">
        <f t="shared" si="2"/>
        <v>17102.379999999997</v>
      </c>
      <c r="I22" s="5"/>
    </row>
    <row r="23" spans="2:9" ht="61.8" thickBot="1">
      <c r="B23" s="8" t="s">
        <v>27</v>
      </c>
      <c r="C23" s="9" t="s">
        <v>28</v>
      </c>
      <c r="D23" s="22"/>
      <c r="E23" s="2">
        <v>2941200</v>
      </c>
      <c r="F23" s="51">
        <v>2491108.85</v>
      </c>
      <c r="G23" s="52"/>
      <c r="H23" s="2">
        <f t="shared" si="2"/>
        <v>450091.14999999991</v>
      </c>
      <c r="I23" s="5"/>
    </row>
    <row r="24" spans="2:9" ht="61.8" thickBot="1">
      <c r="B24" s="8" t="s">
        <v>29</v>
      </c>
      <c r="C24" s="9" t="s">
        <v>30</v>
      </c>
      <c r="D24" s="22"/>
      <c r="E24" s="1">
        <v>0</v>
      </c>
      <c r="F24" s="51">
        <v>-364921.18</v>
      </c>
      <c r="G24" s="52"/>
      <c r="H24" s="2">
        <f t="shared" si="2"/>
        <v>364921.18</v>
      </c>
      <c r="I24" s="5"/>
    </row>
    <row r="25" spans="2:9" ht="15" thickBot="1">
      <c r="B25" s="8" t="s">
        <v>31</v>
      </c>
      <c r="C25" s="9" t="s">
        <v>32</v>
      </c>
      <c r="D25" s="22"/>
      <c r="E25" s="2">
        <f>E26</f>
        <v>106500</v>
      </c>
      <c r="F25" s="51">
        <f>F26</f>
        <v>10807.1</v>
      </c>
      <c r="G25" s="52"/>
      <c r="H25" s="2">
        <f t="shared" si="2"/>
        <v>95692.9</v>
      </c>
      <c r="I25" s="5"/>
    </row>
    <row r="26" spans="2:9" ht="15" thickBot="1">
      <c r="B26" s="8" t="s">
        <v>33</v>
      </c>
      <c r="C26" s="9" t="s">
        <v>34</v>
      </c>
      <c r="D26" s="22"/>
      <c r="E26" s="2">
        <f>E27</f>
        <v>106500</v>
      </c>
      <c r="F26" s="51">
        <f>F27</f>
        <v>10807.1</v>
      </c>
      <c r="G26" s="52"/>
      <c r="H26" s="2">
        <f t="shared" si="2"/>
        <v>95692.9</v>
      </c>
      <c r="I26" s="5"/>
    </row>
    <row r="27" spans="2:9" ht="15" thickBot="1">
      <c r="B27" s="8" t="s">
        <v>33</v>
      </c>
      <c r="C27" s="9" t="s">
        <v>35</v>
      </c>
      <c r="D27" s="22"/>
      <c r="E27" s="2">
        <v>106500</v>
      </c>
      <c r="F27" s="51">
        <v>10807.1</v>
      </c>
      <c r="G27" s="52"/>
      <c r="H27" s="2">
        <f t="shared" si="2"/>
        <v>95692.9</v>
      </c>
      <c r="I27" s="5"/>
    </row>
    <row r="28" spans="2:9" ht="21" thickBot="1">
      <c r="B28" s="8" t="s">
        <v>36</v>
      </c>
      <c r="C28" s="9" t="s">
        <v>37</v>
      </c>
      <c r="D28" s="22"/>
      <c r="E28" s="1">
        <v>0</v>
      </c>
      <c r="F28" s="66">
        <v>0</v>
      </c>
      <c r="G28" s="67"/>
      <c r="H28" s="2">
        <v>0</v>
      </c>
      <c r="I28" s="5"/>
    </row>
    <row r="29" spans="2:9" ht="15" thickBot="1">
      <c r="B29" s="8" t="s">
        <v>38</v>
      </c>
      <c r="C29" s="9" t="s">
        <v>39</v>
      </c>
      <c r="D29" s="22"/>
      <c r="E29" s="2">
        <f>E30+E32</f>
        <v>10876600</v>
      </c>
      <c r="F29" s="51">
        <f>F30+F32</f>
        <v>3836571.96</v>
      </c>
      <c r="G29" s="52"/>
      <c r="H29" s="2">
        <f t="shared" ref="H29" si="5">H30+H32</f>
        <v>7040028.0399999991</v>
      </c>
      <c r="I29" s="5"/>
    </row>
    <row r="30" spans="2:9" ht="15" thickBot="1">
      <c r="B30" s="8" t="s">
        <v>40</v>
      </c>
      <c r="C30" s="9" t="s">
        <v>41</v>
      </c>
      <c r="D30" s="22"/>
      <c r="E30" s="2">
        <f>E31</f>
        <v>5531000</v>
      </c>
      <c r="F30" s="51">
        <f>F31</f>
        <v>1227597.24</v>
      </c>
      <c r="G30" s="52"/>
      <c r="H30" s="2">
        <f t="shared" si="2"/>
        <v>4303402.76</v>
      </c>
      <c r="I30" s="5"/>
    </row>
    <row r="31" spans="2:9" ht="31.2" thickBot="1">
      <c r="B31" s="8" t="s">
        <v>42</v>
      </c>
      <c r="C31" s="9" t="s">
        <v>43</v>
      </c>
      <c r="D31" s="22"/>
      <c r="E31" s="2">
        <v>5531000</v>
      </c>
      <c r="F31" s="51">
        <v>1227597.24</v>
      </c>
      <c r="G31" s="52"/>
      <c r="H31" s="2">
        <f t="shared" si="2"/>
        <v>4303402.76</v>
      </c>
      <c r="I31" s="5"/>
    </row>
    <row r="32" spans="2:9" ht="15" thickBot="1">
      <c r="B32" s="8" t="s">
        <v>44</v>
      </c>
      <c r="C32" s="9" t="s">
        <v>45</v>
      </c>
      <c r="D32" s="22"/>
      <c r="E32" s="2">
        <f>E33+E35</f>
        <v>5345600</v>
      </c>
      <c r="F32" s="51">
        <f t="shared" ref="F32:H32" si="6">F33+F35</f>
        <v>2608974.7200000002</v>
      </c>
      <c r="G32" s="52"/>
      <c r="H32" s="2">
        <f t="shared" si="6"/>
        <v>2736625.28</v>
      </c>
      <c r="I32" s="5"/>
    </row>
    <row r="33" spans="2:9" ht="15" thickBot="1">
      <c r="B33" s="8" t="s">
        <v>46</v>
      </c>
      <c r="C33" s="9" t="s">
        <v>47</v>
      </c>
      <c r="D33" s="22"/>
      <c r="E33" s="2">
        <f>E34</f>
        <v>1700000</v>
      </c>
      <c r="F33" s="51">
        <f>F34</f>
        <v>1765883.08</v>
      </c>
      <c r="G33" s="52"/>
      <c r="H33" s="2">
        <f t="shared" si="2"/>
        <v>-65883.080000000075</v>
      </c>
      <c r="I33" s="5"/>
    </row>
    <row r="34" spans="2:9" ht="31.2" thickBot="1">
      <c r="B34" s="8" t="s">
        <v>48</v>
      </c>
      <c r="C34" s="9" t="s">
        <v>49</v>
      </c>
      <c r="D34" s="22"/>
      <c r="E34" s="2">
        <v>1700000</v>
      </c>
      <c r="F34" s="51">
        <v>1765883.08</v>
      </c>
      <c r="G34" s="52"/>
      <c r="H34" s="2">
        <f t="shared" si="2"/>
        <v>-65883.080000000075</v>
      </c>
      <c r="I34" s="5"/>
    </row>
    <row r="35" spans="2:9" ht="15" thickBot="1">
      <c r="B35" s="8" t="s">
        <v>50</v>
      </c>
      <c r="C35" s="9" t="s">
        <v>51</v>
      </c>
      <c r="D35" s="22"/>
      <c r="E35" s="2">
        <f>E36</f>
        <v>3645600</v>
      </c>
      <c r="F35" s="51">
        <f>F36</f>
        <v>843091.64</v>
      </c>
      <c r="G35" s="52"/>
      <c r="H35" s="2">
        <f t="shared" si="2"/>
        <v>2802508.36</v>
      </c>
      <c r="I35" s="5"/>
    </row>
    <row r="36" spans="2:9" ht="31.2" thickBot="1">
      <c r="B36" s="8" t="s">
        <v>52</v>
      </c>
      <c r="C36" s="9" t="s">
        <v>53</v>
      </c>
      <c r="D36" s="22"/>
      <c r="E36" s="2">
        <v>3645600</v>
      </c>
      <c r="F36" s="51">
        <v>843091.64</v>
      </c>
      <c r="G36" s="52"/>
      <c r="H36" s="2">
        <f t="shared" si="2"/>
        <v>2802508.36</v>
      </c>
      <c r="I36" s="5"/>
    </row>
    <row r="37" spans="2:9" ht="31.2" thickBot="1">
      <c r="B37" s="8" t="s">
        <v>54</v>
      </c>
      <c r="C37" s="9" t="s">
        <v>55</v>
      </c>
      <c r="D37" s="22"/>
      <c r="E37" s="2">
        <f>E38</f>
        <v>190000</v>
      </c>
      <c r="F37" s="51">
        <f>F38</f>
        <v>63186.020000000004</v>
      </c>
      <c r="G37" s="52"/>
      <c r="H37" s="2">
        <f t="shared" si="2"/>
        <v>126813.98</v>
      </c>
      <c r="I37" s="5"/>
    </row>
    <row r="38" spans="2:9" ht="72" thickBot="1">
      <c r="B38" s="8" t="s">
        <v>56</v>
      </c>
      <c r="C38" s="9" t="s">
        <v>57</v>
      </c>
      <c r="D38" s="22"/>
      <c r="E38" s="2">
        <f>E39+E41</f>
        <v>190000</v>
      </c>
      <c r="F38" s="51">
        <f>F39+F41</f>
        <v>63186.020000000004</v>
      </c>
      <c r="G38" s="52"/>
      <c r="H38" s="2">
        <f t="shared" si="2"/>
        <v>126813.98</v>
      </c>
      <c r="I38" s="5"/>
    </row>
    <row r="39" spans="2:9" ht="76.5" customHeight="1" thickBot="1">
      <c r="B39" s="17" t="s">
        <v>122</v>
      </c>
      <c r="C39" s="22" t="s">
        <v>120</v>
      </c>
      <c r="D39" s="22"/>
      <c r="E39" s="2">
        <f>E40</f>
        <v>150000</v>
      </c>
      <c r="F39" s="51">
        <f>F40</f>
        <v>43447.11</v>
      </c>
      <c r="G39" s="52"/>
      <c r="H39" s="2">
        <f t="shared" si="2"/>
        <v>106552.89</v>
      </c>
      <c r="I39" s="5"/>
    </row>
    <row r="40" spans="2:9" ht="78.75" customHeight="1" thickBot="1">
      <c r="B40" s="17" t="s">
        <v>122</v>
      </c>
      <c r="C40" s="22" t="s">
        <v>121</v>
      </c>
      <c r="D40" s="22"/>
      <c r="E40" s="2">
        <v>150000</v>
      </c>
      <c r="F40" s="51">
        <v>43447.11</v>
      </c>
      <c r="G40" s="52"/>
      <c r="H40" s="2">
        <f t="shared" si="2"/>
        <v>106552.89</v>
      </c>
      <c r="I40" s="5"/>
    </row>
    <row r="41" spans="2:9" ht="61.8" thickBot="1">
      <c r="B41" s="8" t="s">
        <v>58</v>
      </c>
      <c r="C41" s="9" t="s">
        <v>59</v>
      </c>
      <c r="D41" s="22"/>
      <c r="E41" s="2">
        <f>E42</f>
        <v>40000</v>
      </c>
      <c r="F41" s="51">
        <f>F42</f>
        <v>19738.91</v>
      </c>
      <c r="G41" s="52"/>
      <c r="H41" s="2">
        <f t="shared" si="2"/>
        <v>20261.09</v>
      </c>
      <c r="I41" s="5"/>
    </row>
    <row r="42" spans="2:9" ht="51.6" thickBot="1">
      <c r="B42" s="8" t="s">
        <v>60</v>
      </c>
      <c r="C42" s="9" t="s">
        <v>61</v>
      </c>
      <c r="D42" s="22"/>
      <c r="E42" s="2">
        <v>40000</v>
      </c>
      <c r="F42" s="51">
        <v>19738.91</v>
      </c>
      <c r="G42" s="52"/>
      <c r="H42" s="2">
        <f t="shared" si="2"/>
        <v>20261.09</v>
      </c>
      <c r="I42" s="5"/>
    </row>
    <row r="43" spans="2:9" ht="15" thickBot="1">
      <c r="B43" s="8" t="s">
        <v>62</v>
      </c>
      <c r="C43" s="9" t="s">
        <v>63</v>
      </c>
      <c r="D43" s="22"/>
      <c r="E43" s="2">
        <f>E44+E46</f>
        <v>70000</v>
      </c>
      <c r="F43" s="51">
        <f>F44+F46</f>
        <v>65870.5</v>
      </c>
      <c r="G43" s="52"/>
      <c r="H43" s="2">
        <f t="shared" ref="H43" si="7">H44+H46</f>
        <v>4129.5</v>
      </c>
      <c r="I43" s="5"/>
    </row>
    <row r="44" spans="2:9" ht="31.2" thickBot="1">
      <c r="B44" s="8" t="s">
        <v>133</v>
      </c>
      <c r="C44" s="19" t="s">
        <v>134</v>
      </c>
      <c r="D44" s="22"/>
      <c r="E44" s="2">
        <f>E45</f>
        <v>30000</v>
      </c>
      <c r="F44" s="64">
        <f>F45</f>
        <v>27300</v>
      </c>
      <c r="G44" s="65"/>
      <c r="H44" s="2">
        <f t="shared" si="2"/>
        <v>2700</v>
      </c>
      <c r="I44" s="5"/>
    </row>
    <row r="45" spans="2:9" ht="51.6" thickBot="1">
      <c r="B45" s="8" t="s">
        <v>132</v>
      </c>
      <c r="C45" s="19" t="s">
        <v>135</v>
      </c>
      <c r="D45" s="22"/>
      <c r="E45" s="2">
        <v>30000</v>
      </c>
      <c r="F45" s="51">
        <v>27300</v>
      </c>
      <c r="G45" s="52"/>
      <c r="H45" s="2">
        <f t="shared" si="2"/>
        <v>2700</v>
      </c>
      <c r="I45" s="5"/>
    </row>
    <row r="46" spans="2:9" ht="90" customHeight="1" thickBot="1">
      <c r="B46" s="8" t="s">
        <v>137</v>
      </c>
      <c r="C46" s="9" t="s">
        <v>141</v>
      </c>
      <c r="D46" s="22"/>
      <c r="E46" s="2">
        <f>E47</f>
        <v>40000</v>
      </c>
      <c r="F46" s="51">
        <f>F47</f>
        <v>38570.5</v>
      </c>
      <c r="G46" s="52"/>
      <c r="H46" s="2">
        <f t="shared" si="2"/>
        <v>1429.5</v>
      </c>
      <c r="I46" s="5"/>
    </row>
    <row r="47" spans="2:9" ht="41.4" thickBot="1">
      <c r="B47" s="11" t="s">
        <v>138</v>
      </c>
      <c r="C47" s="9" t="s">
        <v>139</v>
      </c>
      <c r="D47" s="22"/>
      <c r="E47" s="2">
        <f>E48</f>
        <v>40000</v>
      </c>
      <c r="F47" s="51">
        <f>F48</f>
        <v>38570.5</v>
      </c>
      <c r="G47" s="52"/>
      <c r="H47" s="2">
        <f t="shared" si="2"/>
        <v>1429.5</v>
      </c>
      <c r="I47" s="5"/>
    </row>
    <row r="48" spans="2:9" ht="72" customHeight="1" thickBot="1">
      <c r="B48" s="31" t="s">
        <v>136</v>
      </c>
      <c r="C48" s="22" t="s">
        <v>140</v>
      </c>
      <c r="D48" s="22"/>
      <c r="E48" s="2">
        <v>40000</v>
      </c>
      <c r="F48" s="51">
        <v>38570.5</v>
      </c>
      <c r="G48" s="52"/>
      <c r="H48" s="2">
        <v>0</v>
      </c>
      <c r="I48" s="5"/>
    </row>
    <row r="49" spans="2:9" ht="15" thickBot="1">
      <c r="B49" s="8" t="s">
        <v>64</v>
      </c>
      <c r="C49" s="9" t="s">
        <v>65</v>
      </c>
      <c r="D49" s="22"/>
      <c r="E49" s="2">
        <f>E50+E66</f>
        <v>24403966</v>
      </c>
      <c r="F49" s="51">
        <f>F50+F66</f>
        <v>21504220.91</v>
      </c>
      <c r="G49" s="52"/>
      <c r="H49" s="2">
        <f t="shared" si="2"/>
        <v>2899745.09</v>
      </c>
      <c r="I49" s="5"/>
    </row>
    <row r="50" spans="2:9" ht="21" thickBot="1">
      <c r="B50" s="8" t="s">
        <v>66</v>
      </c>
      <c r="C50" s="9" t="s">
        <v>67</v>
      </c>
      <c r="D50" s="22"/>
      <c r="E50" s="2">
        <f>E51+E54+E56+E61+E64</f>
        <v>24273966</v>
      </c>
      <c r="F50" s="51">
        <f>F51+F54+F56+F61+G64</f>
        <v>21369220.91</v>
      </c>
      <c r="G50" s="52"/>
      <c r="H50" s="2">
        <f t="shared" ref="H50" si="8">H51+H56</f>
        <v>168280.86</v>
      </c>
      <c r="I50" s="5"/>
    </row>
    <row r="51" spans="2:9" ht="21" thickBot="1">
      <c r="B51" s="8" t="s">
        <v>68</v>
      </c>
      <c r="C51" s="9" t="s">
        <v>142</v>
      </c>
      <c r="D51" s="22"/>
      <c r="E51" s="2">
        <f>E52</f>
        <v>10968200</v>
      </c>
      <c r="F51" s="51">
        <f>F52</f>
        <v>10968200</v>
      </c>
      <c r="G51" s="52"/>
      <c r="H51" s="2">
        <f t="shared" si="2"/>
        <v>0</v>
      </c>
      <c r="I51" s="5"/>
    </row>
    <row r="52" spans="2:9" ht="27.75" customHeight="1" thickBot="1">
      <c r="B52" s="17" t="s">
        <v>123</v>
      </c>
      <c r="C52" s="22" t="s">
        <v>125</v>
      </c>
      <c r="D52" s="22"/>
      <c r="E52" s="27">
        <f>E53</f>
        <v>10968200</v>
      </c>
      <c r="F52" s="64">
        <f>F53</f>
        <v>10968200</v>
      </c>
      <c r="G52" s="65"/>
      <c r="H52" s="2">
        <f t="shared" si="2"/>
        <v>0</v>
      </c>
      <c r="I52" s="5"/>
    </row>
    <row r="53" spans="2:9" ht="26.25" customHeight="1" thickBot="1">
      <c r="B53" s="17" t="s">
        <v>124</v>
      </c>
      <c r="C53" s="22" t="s">
        <v>126</v>
      </c>
      <c r="D53" s="22"/>
      <c r="E53" s="27">
        <v>10968200</v>
      </c>
      <c r="F53" s="64">
        <v>10968200</v>
      </c>
      <c r="G53" s="65"/>
      <c r="H53" s="2">
        <f t="shared" si="2"/>
        <v>0</v>
      </c>
      <c r="I53" s="5"/>
    </row>
    <row r="54" spans="2:9" ht="15" thickBot="1">
      <c r="B54" s="8" t="s">
        <v>69</v>
      </c>
      <c r="C54" s="9" t="s">
        <v>143</v>
      </c>
      <c r="D54" s="22"/>
      <c r="E54" s="2">
        <f>E55</f>
        <v>11748300</v>
      </c>
      <c r="F54" s="51">
        <f>F55</f>
        <v>9504235.7699999996</v>
      </c>
      <c r="G54" s="52"/>
      <c r="H54" s="2">
        <f t="shared" si="2"/>
        <v>2244064.2300000004</v>
      </c>
      <c r="I54" s="5"/>
    </row>
    <row r="55" spans="2:9" ht="15" thickBot="1">
      <c r="B55" s="8" t="s">
        <v>70</v>
      </c>
      <c r="C55" s="9" t="s">
        <v>144</v>
      </c>
      <c r="D55" s="22"/>
      <c r="E55" s="2">
        <v>11748300</v>
      </c>
      <c r="F55" s="51">
        <v>9504235.7699999996</v>
      </c>
      <c r="G55" s="52"/>
      <c r="H55" s="2">
        <f t="shared" si="2"/>
        <v>2244064.2300000004</v>
      </c>
      <c r="I55" s="5"/>
    </row>
    <row r="56" spans="2:9" ht="21" thickBot="1">
      <c r="B56" s="8" t="s">
        <v>71</v>
      </c>
      <c r="C56" s="22" t="s">
        <v>127</v>
      </c>
      <c r="D56" s="22"/>
      <c r="E56" s="2">
        <f>E57</f>
        <v>493700</v>
      </c>
      <c r="F56" s="51">
        <v>333019.14</v>
      </c>
      <c r="G56" s="52"/>
      <c r="H56" s="2">
        <f t="shared" ref="H56" si="9">H57+H59</f>
        <v>168280.86</v>
      </c>
      <c r="I56" s="5"/>
    </row>
    <row r="57" spans="2:9" ht="31.2" thickBot="1">
      <c r="B57" s="8" t="s">
        <v>72</v>
      </c>
      <c r="C57" s="9" t="s">
        <v>145</v>
      </c>
      <c r="D57" s="22"/>
      <c r="E57" s="2">
        <f>E58+E59</f>
        <v>493700</v>
      </c>
      <c r="F57" s="51">
        <f>F58</f>
        <v>325419.14</v>
      </c>
      <c r="G57" s="52"/>
      <c r="H57" s="2">
        <f t="shared" si="2"/>
        <v>168280.86</v>
      </c>
      <c r="I57" s="5"/>
    </row>
    <row r="58" spans="2:9" ht="31.2" thickBot="1">
      <c r="B58" s="8" t="s">
        <v>73</v>
      </c>
      <c r="C58" s="9" t="s">
        <v>146</v>
      </c>
      <c r="D58" s="22"/>
      <c r="E58" s="2">
        <v>486100</v>
      </c>
      <c r="F58" s="51">
        <v>325419.14</v>
      </c>
      <c r="G58" s="52"/>
      <c r="H58" s="2">
        <f t="shared" si="2"/>
        <v>160680.85999999999</v>
      </c>
      <c r="I58" s="5"/>
    </row>
    <row r="59" spans="2:9" ht="31.2" thickBot="1">
      <c r="B59" s="8" t="s">
        <v>74</v>
      </c>
      <c r="C59" s="9" t="s">
        <v>147</v>
      </c>
      <c r="D59" s="22"/>
      <c r="E59" s="2">
        <f>E60</f>
        <v>7600</v>
      </c>
      <c r="F59" s="51">
        <v>7600</v>
      </c>
      <c r="G59" s="52"/>
      <c r="H59" s="2">
        <f t="shared" si="2"/>
        <v>0</v>
      </c>
      <c r="I59" s="5"/>
    </row>
    <row r="60" spans="2:9" ht="31.2" thickBot="1">
      <c r="B60" s="8" t="s">
        <v>75</v>
      </c>
      <c r="C60" s="26" t="s">
        <v>148</v>
      </c>
      <c r="D60" s="22"/>
      <c r="E60" s="2">
        <v>7600</v>
      </c>
      <c r="F60" s="51">
        <v>7600</v>
      </c>
      <c r="G60" s="52"/>
      <c r="H60" s="2">
        <f t="shared" si="2"/>
        <v>0</v>
      </c>
      <c r="I60" s="5"/>
    </row>
    <row r="61" spans="2:9" ht="15" thickBot="1">
      <c r="B61" s="17" t="s">
        <v>149</v>
      </c>
      <c r="C61" s="26" t="s">
        <v>151</v>
      </c>
      <c r="D61" s="26"/>
      <c r="E61" s="2">
        <f>E62</f>
        <v>563766</v>
      </c>
      <c r="F61" s="51">
        <f>F62</f>
        <v>563766</v>
      </c>
      <c r="G61" s="52"/>
      <c r="H61" s="2">
        <f t="shared" si="2"/>
        <v>0</v>
      </c>
      <c r="I61" s="5"/>
    </row>
    <row r="62" spans="2:9" ht="41.4" thickBot="1">
      <c r="B62" s="17" t="s">
        <v>153</v>
      </c>
      <c r="C62" s="26" t="s">
        <v>152</v>
      </c>
      <c r="D62" s="26"/>
      <c r="E62" s="2">
        <f>E63</f>
        <v>563766</v>
      </c>
      <c r="F62" s="51">
        <f>F63</f>
        <v>563766</v>
      </c>
      <c r="G62" s="52"/>
      <c r="H62" s="2">
        <f t="shared" si="2"/>
        <v>0</v>
      </c>
      <c r="I62" s="5"/>
    </row>
    <row r="63" spans="2:9" ht="51.6" thickBot="1">
      <c r="B63" s="17" t="s">
        <v>150</v>
      </c>
      <c r="C63" s="26" t="s">
        <v>154</v>
      </c>
      <c r="D63" s="26"/>
      <c r="E63" s="2">
        <v>563766</v>
      </c>
      <c r="F63" s="51">
        <v>563766</v>
      </c>
      <c r="G63" s="52"/>
      <c r="H63" s="2">
        <f t="shared" si="2"/>
        <v>0</v>
      </c>
      <c r="I63" s="5"/>
    </row>
    <row r="64" spans="2:9" ht="21" thickBot="1">
      <c r="B64" s="17" t="s">
        <v>171</v>
      </c>
      <c r="C64" s="41" t="s">
        <v>173</v>
      </c>
      <c r="D64" s="41"/>
      <c r="E64" s="2">
        <v>500000</v>
      </c>
      <c r="F64" s="39"/>
      <c r="G64" s="40"/>
      <c r="H64" s="2">
        <f t="shared" si="2"/>
        <v>500000</v>
      </c>
      <c r="I64" s="5"/>
    </row>
    <row r="65" spans="2:13" ht="21" thickBot="1">
      <c r="B65" s="17" t="s">
        <v>172</v>
      </c>
      <c r="C65" s="41" t="s">
        <v>174</v>
      </c>
      <c r="D65" s="41"/>
      <c r="E65" s="2">
        <v>500000</v>
      </c>
      <c r="F65" s="39"/>
      <c r="G65" s="40"/>
      <c r="H65" s="2">
        <f t="shared" si="2"/>
        <v>500000</v>
      </c>
      <c r="I65" s="5"/>
    </row>
    <row r="66" spans="2:13" ht="15" thickBot="1">
      <c r="B66" s="8" t="s">
        <v>76</v>
      </c>
      <c r="C66" s="9" t="s">
        <v>77</v>
      </c>
      <c r="D66" s="22"/>
      <c r="E66" s="2">
        <f>E67</f>
        <v>130000</v>
      </c>
      <c r="F66" s="51">
        <f>F67</f>
        <v>135000</v>
      </c>
      <c r="G66" s="52"/>
      <c r="H66" s="2">
        <f t="shared" si="2"/>
        <v>-5000</v>
      </c>
      <c r="I66" s="5"/>
    </row>
    <row r="67" spans="2:13" ht="21" thickBot="1">
      <c r="B67" s="8" t="s">
        <v>78</v>
      </c>
      <c r="C67" s="9" t="s">
        <v>79</v>
      </c>
      <c r="D67" s="22"/>
      <c r="E67" s="2">
        <f>E68</f>
        <v>130000</v>
      </c>
      <c r="F67" s="51">
        <f>F68</f>
        <v>135000</v>
      </c>
      <c r="G67" s="52"/>
      <c r="H67" s="2">
        <f t="shared" si="2"/>
        <v>-5000</v>
      </c>
      <c r="I67" s="5"/>
    </row>
    <row r="68" spans="2:13" ht="21" thickBot="1">
      <c r="B68" s="8" t="s">
        <v>78</v>
      </c>
      <c r="C68" s="9" t="s">
        <v>80</v>
      </c>
      <c r="D68" s="22"/>
      <c r="E68" s="2">
        <v>130000</v>
      </c>
      <c r="F68" s="51">
        <v>135000</v>
      </c>
      <c r="G68" s="52"/>
      <c r="H68" s="2">
        <f t="shared" si="2"/>
        <v>-5000</v>
      </c>
      <c r="I68" s="5"/>
    </row>
    <row r="69" spans="2:13" ht="31.2" thickBot="1">
      <c r="B69" s="8" t="s">
        <v>81</v>
      </c>
      <c r="C69" s="9" t="s">
        <v>82</v>
      </c>
      <c r="D69" s="22"/>
      <c r="E69" s="2">
        <v>0</v>
      </c>
      <c r="F69" s="51">
        <v>0</v>
      </c>
      <c r="G69" s="52"/>
      <c r="H69" s="2">
        <f t="shared" si="2"/>
        <v>0</v>
      </c>
      <c r="I69" s="5"/>
    </row>
    <row r="70" spans="2:13" ht="41.4" thickBot="1">
      <c r="B70" s="8" t="s">
        <v>83</v>
      </c>
      <c r="C70" s="9" t="s">
        <v>84</v>
      </c>
      <c r="D70" s="22"/>
      <c r="E70" s="2">
        <v>0</v>
      </c>
      <c r="F70" s="51">
        <v>0</v>
      </c>
      <c r="G70" s="52"/>
      <c r="H70" s="2">
        <f t="shared" si="2"/>
        <v>0</v>
      </c>
      <c r="I70" s="5"/>
    </row>
    <row r="71" spans="2:13">
      <c r="B71" s="62">
        <v>0</v>
      </c>
      <c r="C71" s="62"/>
      <c r="D71" s="62"/>
      <c r="E71" s="62"/>
      <c r="F71" s="62"/>
      <c r="G71" s="62"/>
      <c r="H71" s="62"/>
      <c r="I71" s="5"/>
    </row>
    <row r="72" spans="2:13" ht="15" thickBot="1">
      <c r="B72" s="63" t="s">
        <v>129</v>
      </c>
      <c r="C72" s="63"/>
      <c r="D72" s="63"/>
      <c r="E72" s="63"/>
      <c r="F72" s="63"/>
      <c r="G72" s="63"/>
      <c r="H72" s="63"/>
      <c r="I72" s="5"/>
    </row>
    <row r="73" spans="2:13" ht="47.25" customHeight="1">
      <c r="B73" s="56" t="s">
        <v>2</v>
      </c>
      <c r="C73" s="56" t="s">
        <v>85</v>
      </c>
      <c r="D73" s="56" t="str">
        <f>'[1]0503117 Отчет об исп'!$O$71</f>
        <v>КОСГУ</v>
      </c>
      <c r="E73" s="56" t="s">
        <v>168</v>
      </c>
      <c r="F73" s="58" t="s">
        <v>86</v>
      </c>
      <c r="G73" s="59"/>
      <c r="H73" s="56" t="s">
        <v>170</v>
      </c>
      <c r="I73" s="53"/>
      <c r="L73" s="45"/>
      <c r="M73" s="45"/>
    </row>
    <row r="74" spans="2:13" ht="15" thickBot="1">
      <c r="B74" s="57"/>
      <c r="C74" s="57"/>
      <c r="D74" s="57"/>
      <c r="E74" s="57"/>
      <c r="F74" s="60">
        <v>2020</v>
      </c>
      <c r="G74" s="61"/>
      <c r="H74" s="57"/>
      <c r="I74" s="53"/>
      <c r="L74" s="45"/>
      <c r="M74" s="45"/>
    </row>
    <row r="75" spans="2:13" ht="15" thickBot="1">
      <c r="B75" s="6">
        <v>1</v>
      </c>
      <c r="C75" s="7">
        <v>3</v>
      </c>
      <c r="D75" s="7"/>
      <c r="E75" s="7">
        <v>4</v>
      </c>
      <c r="F75" s="54">
        <v>5</v>
      </c>
      <c r="G75" s="55"/>
      <c r="H75" s="7">
        <v>6</v>
      </c>
      <c r="I75" s="5"/>
      <c r="L75" s="45"/>
      <c r="M75" s="45"/>
    </row>
    <row r="76" spans="2:13" ht="21.75" customHeight="1" thickBot="1">
      <c r="B76" s="17" t="s">
        <v>87</v>
      </c>
      <c r="C76" s="22" t="s">
        <v>1</v>
      </c>
      <c r="D76" s="22"/>
      <c r="E76" s="2">
        <f>SUM(E77:E160)</f>
        <v>54250297.869999997</v>
      </c>
      <c r="F76" s="51">
        <f>SUM(F77:G160)</f>
        <v>35427755.979999997</v>
      </c>
      <c r="G76" s="52"/>
      <c r="H76" s="2">
        <f>SUM(H77:H160)</f>
        <v>18822541.890000008</v>
      </c>
      <c r="I76" s="5"/>
      <c r="L76" s="45"/>
      <c r="M76" s="45"/>
    </row>
    <row r="77" spans="2:13" ht="15" customHeight="1" thickBot="1">
      <c r="B77" s="17" t="str">
        <f>'[1]0503117 Отчет об исп'!A74</f>
        <v>Заработная плата</v>
      </c>
      <c r="C77" s="10" t="str">
        <f>'[1]0503117 Отчет об исп'!L74</f>
        <v>0102 5010000190 121</v>
      </c>
      <c r="D77" s="10" t="str">
        <f>'[1]0503117 Отчет об исп'!O74</f>
        <v>211</v>
      </c>
      <c r="E77" s="2">
        <v>851767</v>
      </c>
      <c r="F77" s="51">
        <v>574794.72</v>
      </c>
      <c r="G77" s="52"/>
      <c r="H77" s="2">
        <f>E77-F77</f>
        <v>276972.28000000003</v>
      </c>
      <c r="I77" s="5"/>
      <c r="J77" s="45"/>
      <c r="K77" s="45"/>
      <c r="L77" s="45"/>
      <c r="M77" s="45"/>
    </row>
    <row r="78" spans="2:13" ht="32.25" customHeight="1" thickBot="1">
      <c r="B78" s="17" t="str">
        <f>'[1]0503117 Отчет об исп'!A75</f>
        <v>Начисления на выплаты по оплате труда</v>
      </c>
      <c r="C78" s="10" t="str">
        <f>'[1]0503117 Отчет об исп'!L75</f>
        <v>0102 5010000190 129</v>
      </c>
      <c r="D78" s="10" t="str">
        <f>'[1]0503117 Отчет об исп'!O75</f>
        <v>213</v>
      </c>
      <c r="E78" s="2">
        <v>257233</v>
      </c>
      <c r="F78" s="51">
        <v>165484.5</v>
      </c>
      <c r="G78" s="52"/>
      <c r="H78" s="2">
        <f t="shared" ref="H78:H141" si="10">E78-F78</f>
        <v>91748.5</v>
      </c>
      <c r="I78" s="5"/>
      <c r="J78" s="45"/>
      <c r="K78" s="45"/>
      <c r="L78" s="45"/>
      <c r="M78" s="45"/>
    </row>
    <row r="79" spans="2:13" ht="15" customHeight="1" thickBot="1">
      <c r="B79" s="17" t="str">
        <f>'[1]0503117 Отчет об исп'!A76</f>
        <v>Заработная плата</v>
      </c>
      <c r="C79" s="10" t="str">
        <f>'[1]0503117 Отчет об исп'!L76</f>
        <v>0104 5110000190 121</v>
      </c>
      <c r="D79" s="10" t="str">
        <f>'[1]0503117 Отчет об исп'!O76</f>
        <v>211</v>
      </c>
      <c r="E79" s="2">
        <v>5375253</v>
      </c>
      <c r="F79" s="51">
        <v>3535733.42</v>
      </c>
      <c r="G79" s="52"/>
      <c r="H79" s="2">
        <f t="shared" si="10"/>
        <v>1839519.58</v>
      </c>
      <c r="I79" s="5"/>
      <c r="J79" s="45"/>
      <c r="K79" s="45"/>
      <c r="L79" s="45"/>
      <c r="M79" s="45"/>
    </row>
    <row r="80" spans="2:13" ht="32.25" customHeight="1" thickBot="1">
      <c r="B80" s="17" t="str">
        <f>'[1]0503117 Отчет об исп'!A77</f>
        <v>Начисления на выплаты по оплате труда</v>
      </c>
      <c r="C80" s="10" t="str">
        <f>'[1]0503117 Отчет об исп'!L77</f>
        <v>0104 5110000190 129</v>
      </c>
      <c r="D80" s="10" t="str">
        <f>'[1]0503117 Отчет об исп'!O77</f>
        <v>213</v>
      </c>
      <c r="E80" s="2">
        <v>1535747</v>
      </c>
      <c r="F80" s="51">
        <v>1101576.97</v>
      </c>
      <c r="G80" s="52"/>
      <c r="H80" s="2">
        <f t="shared" si="10"/>
        <v>434170.03</v>
      </c>
      <c r="I80" s="5"/>
      <c r="J80" s="45"/>
      <c r="K80" s="45"/>
      <c r="L80" s="45"/>
      <c r="M80" s="45"/>
    </row>
    <row r="81" spans="2:13" ht="21.75" customHeight="1" thickBot="1">
      <c r="B81" s="17" t="str">
        <f>'[1]0503117 Отчет об исп'!A78</f>
        <v>Увеличение стоимости материальных запасов</v>
      </c>
      <c r="C81" s="10" t="str">
        <f>'[1]0503117 Отчет об исп'!L78</f>
        <v>0104 5120060190 244</v>
      </c>
      <c r="D81" s="10" t="str">
        <f>'[1]0503117 Отчет об исп'!O78</f>
        <v>340</v>
      </c>
      <c r="E81" s="2">
        <f>'[1]0503117 Отчет об исп'!Q78</f>
        <v>7600</v>
      </c>
      <c r="F81" s="51">
        <v>7600</v>
      </c>
      <c r="G81" s="52"/>
      <c r="H81" s="2">
        <f t="shared" si="10"/>
        <v>0</v>
      </c>
      <c r="I81" s="5"/>
      <c r="J81" s="45"/>
      <c r="K81" s="45"/>
      <c r="L81" s="46"/>
      <c r="M81" s="46"/>
    </row>
    <row r="82" spans="2:13" ht="42.75" customHeight="1" thickBot="1">
      <c r="B82" s="17" t="str">
        <f>'[1]0503117 Отчет об исп'!A79</f>
        <v>Перечисления другим бюджетам бюджетной системы Российской Федерации</v>
      </c>
      <c r="C82" s="10" t="str">
        <f>'[1]0503117 Отчет об исп'!L79</f>
        <v>0106 6810020600 540</v>
      </c>
      <c r="D82" s="10">
        <v>241</v>
      </c>
      <c r="E82" s="2">
        <v>55600</v>
      </c>
      <c r="F82" s="51">
        <v>55600</v>
      </c>
      <c r="G82" s="52"/>
      <c r="H82" s="2">
        <f t="shared" si="10"/>
        <v>0</v>
      </c>
      <c r="I82" s="5"/>
      <c r="J82" s="45"/>
      <c r="K82" s="45"/>
      <c r="L82" s="42"/>
      <c r="M82" s="42"/>
    </row>
    <row r="83" spans="2:13" ht="42.75" customHeight="1" thickBot="1">
      <c r="B83" s="17" t="str">
        <f>'[1]0503117 Отчет об исп'!A80</f>
        <v>Перечисления другим бюджетам бюджетной системы Российской Федерации</v>
      </c>
      <c r="C83" s="10" t="str">
        <f>'[1]0503117 Отчет об исп'!L80</f>
        <v>0106 6820020600 540</v>
      </c>
      <c r="D83" s="10">
        <v>241</v>
      </c>
      <c r="E83" s="2">
        <v>144600</v>
      </c>
      <c r="F83" s="51">
        <v>144600</v>
      </c>
      <c r="G83" s="52"/>
      <c r="H83" s="2">
        <f t="shared" si="10"/>
        <v>0</v>
      </c>
      <c r="I83" s="5"/>
      <c r="J83" s="45"/>
      <c r="K83" s="45"/>
      <c r="L83" s="42"/>
      <c r="M83" s="42"/>
    </row>
    <row r="84" spans="2:13" ht="42.75" customHeight="1" thickBot="1">
      <c r="B84" s="17" t="str">
        <f>'[1]0503117 Отчет об исп'!A81</f>
        <v>Прочие работы, услуги</v>
      </c>
      <c r="C84" s="10" t="str">
        <f>'[1]0503117 Отчет об исп'!L81</f>
        <v>0107 9910010050 244</v>
      </c>
      <c r="D84" s="10">
        <v>297</v>
      </c>
      <c r="E84" s="2">
        <v>611800</v>
      </c>
      <c r="F84" s="51">
        <v>0</v>
      </c>
      <c r="G84" s="52"/>
      <c r="H84" s="2">
        <f t="shared" si="10"/>
        <v>611800</v>
      </c>
      <c r="I84" s="5"/>
      <c r="J84" s="45"/>
      <c r="K84" s="45"/>
      <c r="L84" s="42"/>
      <c r="M84" s="42"/>
    </row>
    <row r="85" spans="2:13" ht="21.75" customHeight="1" thickBot="1">
      <c r="B85" s="17" t="str">
        <f>'[1]0503117 Отчет об исп'!A83</f>
        <v>Прочие работы, услуги</v>
      </c>
      <c r="C85" s="10" t="str">
        <f>'[1]0503117 Отчет об исп'!L83</f>
        <v>0113 0110110030 244</v>
      </c>
      <c r="D85" s="10" t="str">
        <f>'[1]0503117 Отчет об исп'!O83</f>
        <v>226</v>
      </c>
      <c r="E85" s="16">
        <v>100000</v>
      </c>
      <c r="F85" s="43">
        <v>0</v>
      </c>
      <c r="G85" s="44"/>
      <c r="H85" s="2">
        <f t="shared" si="10"/>
        <v>100000</v>
      </c>
      <c r="I85" s="5"/>
      <c r="J85" s="42"/>
      <c r="K85" s="42"/>
      <c r="L85" s="42"/>
      <c r="M85" s="42"/>
    </row>
    <row r="86" spans="2:13" ht="21.75" customHeight="1" thickBot="1">
      <c r="B86" s="17" t="str">
        <f>'[1]0503117 Отчет об исп'!A84</f>
        <v>Услуги связи</v>
      </c>
      <c r="C86" s="10" t="str">
        <f>'[1]0503117 Отчет об исп'!L84</f>
        <v>0113 0120210030 244</v>
      </c>
      <c r="D86" s="10" t="str">
        <f>'[1]0503117 Отчет об исп'!O84</f>
        <v>221</v>
      </c>
      <c r="E86" s="16">
        <v>49200</v>
      </c>
      <c r="F86" s="43">
        <v>20547.14</v>
      </c>
      <c r="G86" s="44"/>
      <c r="H86" s="2">
        <f t="shared" si="10"/>
        <v>28652.86</v>
      </c>
      <c r="I86" s="5"/>
      <c r="J86" s="42"/>
      <c r="K86" s="42"/>
      <c r="L86" s="42"/>
      <c r="M86" s="42"/>
    </row>
    <row r="87" spans="2:13" ht="15" customHeight="1" thickBot="1">
      <c r="B87" s="17" t="str">
        <f>'[1]0503117 Отчет об исп'!A85</f>
        <v>Работы, услуги по содержанию имущества</v>
      </c>
      <c r="C87" s="10" t="str">
        <f>'[1]0503117 Отчет об исп'!L85</f>
        <v>0113 0120210030 244</v>
      </c>
      <c r="D87" s="10" t="str">
        <f>'[1]0503117 Отчет об исп'!O85</f>
        <v>225</v>
      </c>
      <c r="E87" s="16">
        <v>800</v>
      </c>
      <c r="F87" s="43">
        <v>800</v>
      </c>
      <c r="G87" s="44"/>
      <c r="H87" s="2">
        <f t="shared" si="10"/>
        <v>0</v>
      </c>
      <c r="I87" s="5"/>
      <c r="J87" s="42"/>
      <c r="K87" s="42"/>
      <c r="L87" s="42"/>
      <c r="M87" s="42"/>
    </row>
    <row r="88" spans="2:13" ht="15" customHeight="1" thickBot="1">
      <c r="B88" s="17" t="str">
        <f>'[1]0503117 Отчет об исп'!A86</f>
        <v>Прочие работы, услуги</v>
      </c>
      <c r="C88" s="10" t="str">
        <f>'[1]0503117 Отчет об исп'!L86</f>
        <v>0113 0120210030 244</v>
      </c>
      <c r="D88" s="10" t="str">
        <f>'[1]0503117 Отчет об исп'!O86</f>
        <v>226</v>
      </c>
      <c r="E88" s="16">
        <v>450000</v>
      </c>
      <c r="F88" s="43">
        <v>316392.21000000002</v>
      </c>
      <c r="G88" s="44"/>
      <c r="H88" s="2">
        <f t="shared" si="10"/>
        <v>133607.78999999998</v>
      </c>
      <c r="I88" s="5"/>
      <c r="J88" s="42"/>
      <c r="K88" s="42"/>
      <c r="L88" s="42"/>
      <c r="M88" s="42"/>
    </row>
    <row r="89" spans="2:13" ht="15" customHeight="1" thickBot="1">
      <c r="B89" s="17" t="str">
        <f>'[1]0503117 Отчет об исп'!A87</f>
        <v>Увеличение стоимости основных средств</v>
      </c>
      <c r="C89" s="10" t="str">
        <f>'[1]0503117 Отчет об исп'!L87</f>
        <v>0113 0120210030 244</v>
      </c>
      <c r="D89" s="10" t="str">
        <f>'[1]0503117 Отчет об исп'!O87</f>
        <v>310</v>
      </c>
      <c r="E89" s="16">
        <v>184200</v>
      </c>
      <c r="F89" s="43">
        <v>43500</v>
      </c>
      <c r="G89" s="44"/>
      <c r="H89" s="2">
        <f t="shared" si="10"/>
        <v>140700</v>
      </c>
      <c r="I89" s="5"/>
      <c r="J89" s="42"/>
      <c r="K89" s="42"/>
      <c r="L89" s="42"/>
      <c r="M89" s="42"/>
    </row>
    <row r="90" spans="2:13" ht="15" customHeight="1" thickBot="1">
      <c r="B90" s="17" t="str">
        <f>'[1]0503117 Отчет об исп'!A88</f>
        <v>Увеличение стоимости материальных запасов</v>
      </c>
      <c r="C90" s="10" t="str">
        <f>'[1]0503117 Отчет об исп'!L88</f>
        <v>0113 0120210030 244</v>
      </c>
      <c r="D90" s="10" t="str">
        <f>'[1]0503117 Отчет об исп'!O88</f>
        <v>340</v>
      </c>
      <c r="E90" s="16">
        <v>220000</v>
      </c>
      <c r="F90" s="43">
        <v>165000</v>
      </c>
      <c r="G90" s="44"/>
      <c r="H90" s="2">
        <f t="shared" si="10"/>
        <v>55000</v>
      </c>
      <c r="I90" s="5"/>
      <c r="J90" s="42"/>
      <c r="K90" s="42"/>
      <c r="L90" s="42"/>
      <c r="M90" s="42"/>
    </row>
    <row r="91" spans="2:13" ht="15" customHeight="1" thickBot="1">
      <c r="B91" s="17" t="s">
        <v>155</v>
      </c>
      <c r="C91" s="19" t="s">
        <v>156</v>
      </c>
      <c r="D91" s="10">
        <v>320</v>
      </c>
      <c r="E91" s="16">
        <v>165800</v>
      </c>
      <c r="F91" s="43">
        <v>165800</v>
      </c>
      <c r="G91" s="44"/>
      <c r="H91" s="2">
        <f t="shared" si="10"/>
        <v>0</v>
      </c>
      <c r="I91" s="5"/>
      <c r="J91" s="25"/>
      <c r="K91" s="25"/>
      <c r="L91" s="25"/>
      <c r="M91" s="25"/>
    </row>
    <row r="92" spans="2:13" ht="21.75" customHeight="1" thickBot="1">
      <c r="B92" s="17" t="str">
        <f>'[1]0503117 Отчет об исп'!A89</f>
        <v>Прочие работы, услуги</v>
      </c>
      <c r="C92" s="10" t="str">
        <f>'[1]0503117 Отчет об исп'!L89</f>
        <v>0113 0120210140 244</v>
      </c>
      <c r="D92" s="10" t="str">
        <f>'[1]0503117 Отчет об исп'!O89</f>
        <v>226</v>
      </c>
      <c r="E92" s="16">
        <f>'[1]0503117 Отчет об исп'!Q89</f>
        <v>5000</v>
      </c>
      <c r="F92" s="43">
        <v>0</v>
      </c>
      <c r="G92" s="44"/>
      <c r="H92" s="2">
        <f t="shared" si="10"/>
        <v>5000</v>
      </c>
      <c r="I92" s="5"/>
      <c r="J92" s="42"/>
      <c r="K92" s="42"/>
      <c r="L92" s="42"/>
      <c r="M92" s="42"/>
    </row>
    <row r="93" spans="2:13" ht="21.75" customHeight="1" thickBot="1">
      <c r="B93" s="17" t="str">
        <f>'[1]0503117 Отчет об исп'!A91</f>
        <v>Коммунальные услуги</v>
      </c>
      <c r="C93" s="10" t="str">
        <f>'[1]0503117 Отчет об исп'!L91</f>
        <v>0113 0130210030 244</v>
      </c>
      <c r="D93" s="10" t="str">
        <f>'[1]0503117 Отчет об исп'!O91</f>
        <v>223</v>
      </c>
      <c r="E93" s="16">
        <v>318000</v>
      </c>
      <c r="F93" s="43">
        <v>220048.63</v>
      </c>
      <c r="G93" s="44"/>
      <c r="H93" s="2">
        <f t="shared" si="10"/>
        <v>97951.37</v>
      </c>
      <c r="I93" s="5"/>
      <c r="J93" s="42"/>
      <c r="K93" s="42"/>
      <c r="L93" s="42"/>
      <c r="M93" s="42"/>
    </row>
    <row r="94" spans="2:13" ht="21.75" customHeight="1" thickBot="1">
      <c r="B94" s="17" t="str">
        <f>'[1]0503117 Отчет об исп'!A92</f>
        <v>Работы, услуги по содержанию имущества</v>
      </c>
      <c r="C94" s="10" t="str">
        <f>'[1]0503117 Отчет об исп'!L92</f>
        <v>0113 0130210030 244</v>
      </c>
      <c r="D94" s="10" t="str">
        <f>'[1]0503117 Отчет об исп'!O92</f>
        <v>225</v>
      </c>
      <c r="E94" s="16">
        <v>500000</v>
      </c>
      <c r="F94" s="43">
        <v>265725.73</v>
      </c>
      <c r="G94" s="44"/>
      <c r="H94" s="2">
        <f t="shared" si="10"/>
        <v>234274.27000000002</v>
      </c>
      <c r="I94" s="5"/>
      <c r="J94" s="42"/>
      <c r="K94" s="42"/>
      <c r="L94" s="42"/>
      <c r="M94" s="42"/>
    </row>
    <row r="95" spans="2:13" ht="21.75" customHeight="1" thickBot="1">
      <c r="B95" s="17" t="str">
        <f>'[1]0503117 Отчет об исп'!A93</f>
        <v>Прочие работы, услуги</v>
      </c>
      <c r="C95" s="10" t="str">
        <f>'[1]0503117 Отчет об исп'!L93</f>
        <v>0113 0130210030 244</v>
      </c>
      <c r="D95" s="10" t="str">
        <f>'[1]0503117 Отчет об исп'!O93</f>
        <v>226</v>
      </c>
      <c r="E95" s="16">
        <v>1070000</v>
      </c>
      <c r="F95" s="43">
        <v>633697.73</v>
      </c>
      <c r="G95" s="44"/>
      <c r="H95" s="2">
        <f t="shared" si="10"/>
        <v>436302.27</v>
      </c>
      <c r="I95" s="5"/>
      <c r="J95" s="24"/>
      <c r="K95" s="24"/>
      <c r="L95" s="24"/>
      <c r="M95" s="24"/>
    </row>
    <row r="96" spans="2:13" ht="15" customHeight="1" thickBot="1">
      <c r="B96" s="17" t="str">
        <f>'[1]0503117 Отчет об исп'!A94</f>
        <v>Увеличение стоимости основных средств</v>
      </c>
      <c r="C96" s="10" t="str">
        <f>'[1]0503117 Отчет об исп'!L94</f>
        <v>0113 0130210030 244</v>
      </c>
      <c r="D96" s="10" t="str">
        <f>'[1]0503117 Отчет об исп'!O94</f>
        <v>310</v>
      </c>
      <c r="E96" s="16">
        <v>200000</v>
      </c>
      <c r="F96" s="43">
        <v>74567.13</v>
      </c>
      <c r="G96" s="44"/>
      <c r="H96" s="2">
        <f t="shared" si="10"/>
        <v>125432.87</v>
      </c>
      <c r="I96" s="5"/>
      <c r="J96" s="42"/>
      <c r="K96" s="42"/>
      <c r="L96" s="42"/>
      <c r="M96" s="42"/>
    </row>
    <row r="97" spans="2:13" ht="32.25" customHeight="1" thickBot="1">
      <c r="B97" s="17" t="str">
        <f>'[1]0503117 Отчет об исп'!A95</f>
        <v>Увеличение стоимости материальных запасов</v>
      </c>
      <c r="C97" s="10" t="str">
        <f>'[1]0503117 Отчет об исп'!L95</f>
        <v>0113 0130210030 244</v>
      </c>
      <c r="D97" s="10" t="str">
        <f>'[1]0503117 Отчет об исп'!O95</f>
        <v>340</v>
      </c>
      <c r="E97" s="16">
        <v>508500</v>
      </c>
      <c r="F97" s="43">
        <v>179660.94</v>
      </c>
      <c r="G97" s="44"/>
      <c r="H97" s="2">
        <f t="shared" si="10"/>
        <v>328839.06</v>
      </c>
      <c r="I97" s="5"/>
      <c r="J97" s="42"/>
      <c r="K97" s="42"/>
      <c r="L97" s="42"/>
      <c r="M97" s="42"/>
    </row>
    <row r="98" spans="2:13" ht="35.25" customHeight="1" thickBot="1">
      <c r="B98" s="17" t="str">
        <f>'[1]0503117 Отчет об исп'!A96</f>
        <v>Прочие расходы</v>
      </c>
      <c r="C98" s="10" t="str">
        <f>'[1]0503117 Отчет об исп'!L96</f>
        <v>0113 0130210030 851</v>
      </c>
      <c r="D98" s="10">
        <v>291</v>
      </c>
      <c r="E98" s="16">
        <v>180000</v>
      </c>
      <c r="F98" s="43">
        <v>70060</v>
      </c>
      <c r="G98" s="44"/>
      <c r="H98" s="2">
        <f t="shared" si="10"/>
        <v>109940</v>
      </c>
      <c r="I98" s="5"/>
      <c r="J98" s="42"/>
      <c r="K98" s="42"/>
      <c r="L98" s="42"/>
      <c r="M98" s="42"/>
    </row>
    <row r="99" spans="2:13" ht="21.75" customHeight="1" thickBot="1">
      <c r="B99" s="17" t="str">
        <f>'[1]0503117 Отчет об исп'!A97</f>
        <v>Прочие расходы</v>
      </c>
      <c r="C99" s="10" t="str">
        <f>'[1]0503117 Отчет об исп'!L97</f>
        <v>0113 0130210030 852</v>
      </c>
      <c r="D99" s="10">
        <v>291</v>
      </c>
      <c r="E99" s="16">
        <v>15000</v>
      </c>
      <c r="F99" s="43">
        <v>13574</v>
      </c>
      <c r="G99" s="44"/>
      <c r="H99" s="2">
        <f t="shared" si="10"/>
        <v>1426</v>
      </c>
      <c r="I99" s="5"/>
      <c r="J99" s="42"/>
      <c r="K99" s="42"/>
      <c r="L99" s="42"/>
      <c r="M99" s="42"/>
    </row>
    <row r="100" spans="2:13" ht="21.75" customHeight="1" thickBot="1">
      <c r="B100" s="17" t="str">
        <f>'[1]0503117 Отчет об исп'!A98</f>
        <v>Прочие расходы</v>
      </c>
      <c r="C100" s="10" t="str">
        <f>'[1]0503117 Отчет об исп'!L98</f>
        <v>0113 0130210030 853</v>
      </c>
      <c r="D100" s="10">
        <v>292</v>
      </c>
      <c r="E100" s="16">
        <v>24838.81</v>
      </c>
      <c r="F100" s="43">
        <v>15524.41</v>
      </c>
      <c r="G100" s="44"/>
      <c r="H100" s="2">
        <f t="shared" si="10"/>
        <v>9314.4000000000015</v>
      </c>
      <c r="I100" s="5"/>
      <c r="J100" s="42"/>
      <c r="K100" s="42"/>
      <c r="L100" s="42"/>
      <c r="M100" s="42"/>
    </row>
    <row r="101" spans="2:13" ht="21.75" customHeight="1" thickBot="1">
      <c r="B101" s="17" t="s">
        <v>157</v>
      </c>
      <c r="C101" s="19" t="s">
        <v>158</v>
      </c>
      <c r="D101" s="10">
        <v>293</v>
      </c>
      <c r="E101" s="16">
        <v>161.19</v>
      </c>
      <c r="F101" s="43">
        <v>161.19</v>
      </c>
      <c r="G101" s="44"/>
      <c r="H101" s="2">
        <f t="shared" si="10"/>
        <v>0</v>
      </c>
      <c r="I101" s="5"/>
      <c r="J101" s="25"/>
      <c r="K101" s="25"/>
      <c r="L101" s="25"/>
      <c r="M101" s="25"/>
    </row>
    <row r="102" spans="2:13" ht="21.75" customHeight="1" thickBot="1">
      <c r="B102" s="17" t="str">
        <f>'[1]0503117 Отчет об исп'!A99</f>
        <v>Прочие работы, услуги</v>
      </c>
      <c r="C102" s="10" t="str">
        <f>'[1]0503117 Отчет об исп'!L99</f>
        <v>0113 0200110200 244</v>
      </c>
      <c r="D102" s="10" t="str">
        <f>'[1]0503117 Отчет об исп'!O99</f>
        <v>226</v>
      </c>
      <c r="E102" s="16">
        <v>230000</v>
      </c>
      <c r="F102" s="43">
        <v>188609.41</v>
      </c>
      <c r="G102" s="44"/>
      <c r="H102" s="2">
        <f t="shared" si="10"/>
        <v>41390.589999999997</v>
      </c>
      <c r="I102" s="5"/>
      <c r="J102" s="42"/>
      <c r="K102" s="42"/>
      <c r="L102" s="42"/>
      <c r="M102" s="42"/>
    </row>
    <row r="103" spans="2:13" ht="21.75" customHeight="1" thickBot="1">
      <c r="B103" s="17" t="str">
        <f>'[1]0503117 Отчет об исп'!A100</f>
        <v>Увеличение стоимости материальных запасов</v>
      </c>
      <c r="C103" s="10" t="str">
        <f>'[1]0503117 Отчет об исп'!L100</f>
        <v>0113 0200110200 244</v>
      </c>
      <c r="D103" s="10" t="str">
        <f>'[1]0503117 Отчет об исп'!O100</f>
        <v>340</v>
      </c>
      <c r="E103" s="16">
        <v>20000</v>
      </c>
      <c r="F103" s="43">
        <v>20000</v>
      </c>
      <c r="G103" s="44"/>
      <c r="H103" s="2">
        <f t="shared" si="10"/>
        <v>0</v>
      </c>
      <c r="I103" s="5"/>
      <c r="J103" s="42"/>
      <c r="K103" s="42"/>
      <c r="L103" s="42"/>
      <c r="M103" s="42"/>
    </row>
    <row r="104" spans="2:13" ht="21.75" customHeight="1" thickBot="1">
      <c r="B104" s="17" t="str">
        <f>'[1]0503117 Отчет об исп'!A101</f>
        <v>Прочие работы, услуги</v>
      </c>
      <c r="C104" s="10" t="str">
        <f>'[1]0503117 Отчет об исп'!L101</f>
        <v>0113 0900110370 244</v>
      </c>
      <c r="D104" s="10" t="str">
        <f>'[1]0503117 Отчет об исп'!O101</f>
        <v>226</v>
      </c>
      <c r="E104" s="16">
        <f>'[1]0503117 Отчет об исп'!Q101</f>
        <v>5000</v>
      </c>
      <c r="F104" s="43">
        <v>0</v>
      </c>
      <c r="G104" s="72"/>
      <c r="H104" s="2">
        <f t="shared" si="10"/>
        <v>5000</v>
      </c>
      <c r="I104" s="5"/>
      <c r="J104" s="42"/>
      <c r="K104" s="42"/>
      <c r="L104" s="42"/>
      <c r="M104" s="42"/>
    </row>
    <row r="105" spans="2:13" ht="21.75" customHeight="1" thickBot="1">
      <c r="B105" s="17" t="str">
        <f>'[1]0503117 Отчет об исп'!A102</f>
        <v>Прочие работы, услуги</v>
      </c>
      <c r="C105" s="19" t="s">
        <v>159</v>
      </c>
      <c r="D105" s="10" t="str">
        <f>'[1]0503117 Отчет об исп'!O102</f>
        <v>226</v>
      </c>
      <c r="E105" s="16">
        <v>50000</v>
      </c>
      <c r="F105" s="43">
        <v>0</v>
      </c>
      <c r="G105" s="44"/>
      <c r="H105" s="2">
        <f t="shared" si="10"/>
        <v>50000</v>
      </c>
      <c r="I105" s="5"/>
      <c r="J105" s="42"/>
      <c r="K105" s="42"/>
      <c r="L105" s="42"/>
      <c r="M105" s="42"/>
    </row>
    <row r="106" spans="2:13" ht="21.75" customHeight="1" thickBot="1">
      <c r="B106" s="17" t="str">
        <f>'[1]0503117 Отчет об исп'!A103</f>
        <v>Прочие работы, услуги</v>
      </c>
      <c r="C106" s="19" t="s">
        <v>159</v>
      </c>
      <c r="D106" s="10">
        <v>290</v>
      </c>
      <c r="E106" s="16">
        <v>150000</v>
      </c>
      <c r="F106" s="43">
        <v>150000</v>
      </c>
      <c r="G106" s="44"/>
      <c r="H106" s="2">
        <f t="shared" si="10"/>
        <v>0</v>
      </c>
      <c r="I106" s="5"/>
      <c r="J106" s="25"/>
      <c r="K106" s="25"/>
      <c r="L106" s="25"/>
      <c r="M106" s="25"/>
    </row>
    <row r="107" spans="2:13" ht="15" customHeight="1" thickBot="1">
      <c r="B107" s="17" t="str">
        <f>'[1]0503117 Отчет об исп'!A103</f>
        <v>Прочие работы, услуги</v>
      </c>
      <c r="C107" s="10" t="str">
        <f>'[1]0503117 Отчет об исп'!L103</f>
        <v>0113 1000110060 244</v>
      </c>
      <c r="D107" s="10" t="str">
        <f>'[1]0503117 Отчет об исп'!O103</f>
        <v>226</v>
      </c>
      <c r="E107" s="16">
        <f>'[1]0503117 Отчет об исп'!Q103</f>
        <v>110000</v>
      </c>
      <c r="F107" s="43">
        <v>24000</v>
      </c>
      <c r="G107" s="44"/>
      <c r="H107" s="2">
        <f t="shared" si="10"/>
        <v>86000</v>
      </c>
      <c r="I107" s="5"/>
      <c r="J107" s="42"/>
      <c r="K107" s="42"/>
      <c r="L107" s="42"/>
      <c r="M107" s="42"/>
    </row>
    <row r="108" spans="2:13" ht="32.25" customHeight="1" thickBot="1">
      <c r="B108" s="17" t="str">
        <f>'[1]0503117 Отчет об исп'!A104</f>
        <v>Заработная плата</v>
      </c>
      <c r="C108" s="10" t="str">
        <f>'[1]0503117 Отчет об исп'!L104</f>
        <v>0203 5120051180 121</v>
      </c>
      <c r="D108" s="10" t="str">
        <f>'[1]0503117 Отчет об исп'!O104</f>
        <v>211</v>
      </c>
      <c r="E108" s="16">
        <v>379910</v>
      </c>
      <c r="F108" s="43">
        <v>255711.31</v>
      </c>
      <c r="G108" s="44"/>
      <c r="H108" s="2">
        <f t="shared" si="10"/>
        <v>124198.69</v>
      </c>
      <c r="I108" s="5"/>
      <c r="J108" s="42"/>
      <c r="K108" s="42"/>
      <c r="L108" s="42"/>
      <c r="M108" s="42"/>
    </row>
    <row r="109" spans="2:13" ht="21.75" customHeight="1" thickBot="1">
      <c r="B109" s="17" t="str">
        <f>'[1]0503117 Отчет об исп'!A105</f>
        <v>Начисления на выплаты по оплате труда</v>
      </c>
      <c r="C109" s="10" t="str">
        <f>'[1]0503117 Отчет об исп'!L105</f>
        <v>0203 5120051180 129</v>
      </c>
      <c r="D109" s="10" t="str">
        <f>'[1]0503117 Отчет об исп'!O105</f>
        <v>213</v>
      </c>
      <c r="E109" s="16">
        <v>96190</v>
      </c>
      <c r="F109" s="43">
        <v>69707.83</v>
      </c>
      <c r="G109" s="44"/>
      <c r="H109" s="2">
        <f t="shared" si="10"/>
        <v>26482.17</v>
      </c>
      <c r="I109" s="5"/>
      <c r="J109" s="42"/>
      <c r="K109" s="42"/>
      <c r="L109" s="42"/>
      <c r="M109" s="42"/>
    </row>
    <row r="110" spans="2:13" ht="32.25" customHeight="1" thickBot="1">
      <c r="B110" s="17" t="str">
        <f>'[1]0503117 Отчет об исп'!A106</f>
        <v>Увеличение стоимости материальных запасов</v>
      </c>
      <c r="C110" s="10" t="str">
        <f>'[1]0503117 Отчет об исп'!L106</f>
        <v>0203 5120051180 244</v>
      </c>
      <c r="D110" s="10" t="str">
        <f>'[1]0503117 Отчет об исп'!O106</f>
        <v>340</v>
      </c>
      <c r="E110" s="16">
        <f>'[1]0503117 Отчет об исп'!Q106</f>
        <v>10000</v>
      </c>
      <c r="F110" s="43">
        <v>0</v>
      </c>
      <c r="G110" s="44"/>
      <c r="H110" s="2">
        <f t="shared" si="10"/>
        <v>10000</v>
      </c>
      <c r="I110" s="5"/>
      <c r="J110" s="42"/>
      <c r="K110" s="42"/>
      <c r="L110" s="42"/>
      <c r="M110" s="42"/>
    </row>
    <row r="111" spans="2:13" ht="15" customHeight="1" thickBot="1">
      <c r="B111" s="17" t="str">
        <f>'[1]0503117 Отчет об исп'!A107</f>
        <v>Перечисления другим бюджетам бюджетной системы Российской Федерации</v>
      </c>
      <c r="C111" s="10" t="str">
        <f>'[1]0503117 Отчет об исп'!L107</f>
        <v>0309 5410020500 540</v>
      </c>
      <c r="D111" s="10">
        <v>241</v>
      </c>
      <c r="E111" s="16">
        <v>1059490</v>
      </c>
      <c r="F111" s="43">
        <v>794617.5</v>
      </c>
      <c r="G111" s="44"/>
      <c r="H111" s="2">
        <f t="shared" si="10"/>
        <v>264872.5</v>
      </c>
      <c r="I111" s="5"/>
      <c r="J111" s="42"/>
      <c r="K111" s="42"/>
      <c r="L111" s="42"/>
      <c r="M111" s="42"/>
    </row>
    <row r="112" spans="2:13" ht="32.25" customHeight="1" thickBot="1">
      <c r="B112" s="17" t="str">
        <f>'[1]0503117 Отчет об исп'!A108</f>
        <v>Работы, услуги по содержанию имущества</v>
      </c>
      <c r="C112" s="10" t="str">
        <f>'[1]0503117 Отчет об исп'!L108</f>
        <v>0314 0320210510 244</v>
      </c>
      <c r="D112" s="29" t="str">
        <f>'[1]0503117 Отчет об исп'!O108</f>
        <v>225</v>
      </c>
      <c r="E112" s="16">
        <v>20010</v>
      </c>
      <c r="F112" s="43">
        <v>2240</v>
      </c>
      <c r="G112" s="44"/>
      <c r="H112" s="2">
        <f t="shared" si="10"/>
        <v>17770</v>
      </c>
      <c r="I112" s="5"/>
      <c r="J112" s="42"/>
      <c r="K112" s="42"/>
      <c r="L112" s="42"/>
      <c r="M112" s="42"/>
    </row>
    <row r="113" spans="2:13" ht="32.25" customHeight="1" thickBot="1">
      <c r="B113" s="17" t="s">
        <v>160</v>
      </c>
      <c r="C113" s="34" t="s">
        <v>161</v>
      </c>
      <c r="D113" s="35" t="str">
        <f>'[1]0503117 Отчет об исп'!O109</f>
        <v>226</v>
      </c>
      <c r="E113" s="16">
        <v>30000</v>
      </c>
      <c r="F113" s="43">
        <v>10840</v>
      </c>
      <c r="G113" s="44"/>
      <c r="H113" s="2">
        <f t="shared" si="10"/>
        <v>19160</v>
      </c>
      <c r="I113" s="5"/>
      <c r="J113" s="25"/>
      <c r="K113" s="25"/>
      <c r="L113" s="25"/>
      <c r="M113" s="25"/>
    </row>
    <row r="114" spans="2:13" ht="21.75" customHeight="1" thickBot="1">
      <c r="B114" s="17" t="str">
        <f>'[1]0503117 Отчет об исп'!A109</f>
        <v>Прочие работы, услуги</v>
      </c>
      <c r="C114" s="32" t="str">
        <f>'[1]0503117 Отчет об исп'!L109</f>
        <v>0314 0340410040 244</v>
      </c>
      <c r="D114" s="35">
        <v>226</v>
      </c>
      <c r="E114" s="16">
        <v>20000</v>
      </c>
      <c r="F114" s="43">
        <v>0</v>
      </c>
      <c r="G114" s="44"/>
      <c r="H114" s="2">
        <f t="shared" si="10"/>
        <v>20000</v>
      </c>
      <c r="I114" s="5"/>
      <c r="J114" s="42"/>
      <c r="K114" s="42"/>
      <c r="L114" s="42"/>
      <c r="M114" s="42"/>
    </row>
    <row r="115" spans="2:13" ht="15" customHeight="1" thickBot="1">
      <c r="B115" s="17" t="str">
        <f>'[1]0503117 Отчет об исп'!A110</f>
        <v>Коммунальные услуги</v>
      </c>
      <c r="C115" s="33" t="str">
        <f>'[1]0503117 Отчет об исп'!L110</f>
        <v>0314 0340410120 244</v>
      </c>
      <c r="D115" s="35">
        <v>226</v>
      </c>
      <c r="E115" s="16">
        <v>20000</v>
      </c>
      <c r="F115" s="43">
        <v>20000</v>
      </c>
      <c r="G115" s="44"/>
      <c r="H115" s="2">
        <f t="shared" si="10"/>
        <v>0</v>
      </c>
      <c r="I115" s="5"/>
      <c r="J115" s="42"/>
      <c r="K115" s="42"/>
      <c r="L115" s="42"/>
      <c r="M115" s="42"/>
    </row>
    <row r="116" spans="2:13" ht="15" customHeight="1" thickBot="1">
      <c r="B116" s="17" t="str">
        <f>'[1]0503117 Отчет об исп'!A112</f>
        <v>Увеличение стоимости материальных запасов</v>
      </c>
      <c r="C116" s="10" t="str">
        <f>'[1]0503117 Отчет об исп'!L112</f>
        <v>0314 0340410120 244</v>
      </c>
      <c r="D116" s="10" t="str">
        <f>'[1]0503117 Отчет об исп'!O112</f>
        <v>340</v>
      </c>
      <c r="E116" s="16">
        <v>55000</v>
      </c>
      <c r="F116" s="43">
        <v>51189.95</v>
      </c>
      <c r="G116" s="44"/>
      <c r="H116" s="2">
        <f t="shared" si="10"/>
        <v>3810.0500000000029</v>
      </c>
      <c r="I116" s="5"/>
      <c r="J116" s="42"/>
      <c r="K116" s="42"/>
      <c r="L116" s="42"/>
      <c r="M116" s="42"/>
    </row>
    <row r="117" spans="2:13" ht="15" customHeight="1" thickBot="1">
      <c r="B117" s="17" t="str">
        <f>'[1]0503117 Отчет об исп'!A113</f>
        <v>Прочие работы, услуги</v>
      </c>
      <c r="C117" s="10" t="str">
        <f>'[1]0503117 Отчет об исп'!L113</f>
        <v>0314 0350510080 244</v>
      </c>
      <c r="D117" s="10" t="str">
        <f>'[1]0503117 Отчет об исп'!O113</f>
        <v>226</v>
      </c>
      <c r="E117" s="16">
        <f>'[1]0503117 Отчет об исп'!Q113</f>
        <v>5000</v>
      </c>
      <c r="F117" s="43">
        <v>0</v>
      </c>
      <c r="G117" s="44"/>
      <c r="H117" s="2">
        <f t="shared" si="10"/>
        <v>5000</v>
      </c>
      <c r="I117" s="5"/>
      <c r="J117" s="42"/>
      <c r="K117" s="42"/>
      <c r="L117" s="42"/>
      <c r="M117" s="42"/>
    </row>
    <row r="118" spans="2:13" ht="15" customHeight="1" thickBot="1">
      <c r="B118" s="17" t="str">
        <f>'[1]0503117 Отчет об исп'!A114</f>
        <v>Прочие работы, услуги</v>
      </c>
      <c r="C118" s="10" t="str">
        <f>'[1]0503117 Отчет об исп'!L114</f>
        <v>0405 1300110520 244</v>
      </c>
      <c r="D118" s="10" t="str">
        <f>'[1]0503117 Отчет об исп'!O114</f>
        <v>226</v>
      </c>
      <c r="E118" s="16">
        <f>'[1]0503117 Отчет об исп'!Q114</f>
        <v>50000</v>
      </c>
      <c r="F118" s="43">
        <v>3780</v>
      </c>
      <c r="G118" s="44"/>
      <c r="H118" s="2">
        <f t="shared" si="10"/>
        <v>46220</v>
      </c>
      <c r="I118" s="5"/>
      <c r="J118" s="42"/>
      <c r="K118" s="42"/>
      <c r="L118" s="42"/>
      <c r="M118" s="42"/>
    </row>
    <row r="119" spans="2:13" ht="15" customHeight="1" thickBot="1">
      <c r="B119" s="17" t="str">
        <f>'[1]0503117 Отчет об исп'!A115</f>
        <v>Транспортные услуги</v>
      </c>
      <c r="C119" s="10" t="str">
        <f>'[1]0503117 Отчет об исп'!L115</f>
        <v>0409 0420210130 244</v>
      </c>
      <c r="D119" s="10" t="str">
        <f>'[1]0503117 Отчет об исп'!O115</f>
        <v>222</v>
      </c>
      <c r="E119" s="16">
        <v>180480</v>
      </c>
      <c r="F119" s="43">
        <v>180480</v>
      </c>
      <c r="G119" s="44"/>
      <c r="H119" s="2">
        <f t="shared" si="10"/>
        <v>0</v>
      </c>
      <c r="I119" s="5"/>
      <c r="J119" s="42"/>
      <c r="K119" s="42"/>
      <c r="L119" s="42"/>
      <c r="M119" s="42"/>
    </row>
    <row r="120" spans="2:13" ht="21.75" customHeight="1" thickBot="1">
      <c r="B120" s="17" t="str">
        <f>'[1]0503117 Отчет об исп'!A116</f>
        <v>Работы, услуги по содержанию имущества</v>
      </c>
      <c r="C120" s="10" t="str">
        <f>'[1]0503117 Отчет об исп'!L116</f>
        <v>0409 0420210130 244</v>
      </c>
      <c r="D120" s="10" t="str">
        <f>'[1]0503117 Отчет об исп'!O116</f>
        <v>225</v>
      </c>
      <c r="E120" s="16">
        <v>2319520</v>
      </c>
      <c r="F120" s="43">
        <v>1813482.9</v>
      </c>
      <c r="G120" s="44"/>
      <c r="H120" s="2">
        <f t="shared" si="10"/>
        <v>506037.10000000009</v>
      </c>
      <c r="I120" s="5"/>
      <c r="J120" s="42"/>
      <c r="K120" s="42"/>
      <c r="L120" s="42"/>
      <c r="M120" s="42"/>
    </row>
    <row r="121" spans="2:13" ht="15" customHeight="1" thickBot="1">
      <c r="B121" s="17" t="str">
        <f>'[1]0503117 Отчет об исп'!A117</f>
        <v>Прочие работы, услуги</v>
      </c>
      <c r="C121" s="10" t="str">
        <f>'[1]0503117 Отчет об исп'!L117</f>
        <v>0409 0420210130 244</v>
      </c>
      <c r="D121" s="10" t="str">
        <f>'[1]0503117 Отчет об исп'!O117</f>
        <v>226</v>
      </c>
      <c r="E121" s="16">
        <v>1906690.89</v>
      </c>
      <c r="F121" s="43">
        <f>1357325.42-180480</f>
        <v>1176845.42</v>
      </c>
      <c r="G121" s="44"/>
      <c r="H121" s="2">
        <f t="shared" si="10"/>
        <v>729845.47</v>
      </c>
      <c r="I121" s="5"/>
      <c r="J121" s="42"/>
      <c r="K121" s="42"/>
      <c r="L121" s="42"/>
      <c r="M121" s="42"/>
    </row>
    <row r="122" spans="2:13" ht="32.25" customHeight="1" thickBot="1">
      <c r="B122" s="17" t="str">
        <f>'[1]0503117 Отчет об исп'!A118</f>
        <v>Увеличение стоимости материальных запасов</v>
      </c>
      <c r="C122" s="10" t="str">
        <f>'[1]0503117 Отчет об исп'!L118</f>
        <v>0409 0420210130 244</v>
      </c>
      <c r="D122" s="10" t="str">
        <f>'[1]0503117 Отчет об исп'!O118</f>
        <v>340</v>
      </c>
      <c r="E122" s="16">
        <v>1993700</v>
      </c>
      <c r="F122" s="43">
        <v>179225.1</v>
      </c>
      <c r="G122" s="44"/>
      <c r="H122" s="2">
        <f t="shared" si="10"/>
        <v>1814474.9</v>
      </c>
      <c r="I122" s="5"/>
      <c r="J122" s="42"/>
      <c r="K122" s="42"/>
      <c r="L122" s="42"/>
      <c r="M122" s="42"/>
    </row>
    <row r="123" spans="2:13" ht="15" customHeight="1" thickBot="1">
      <c r="B123" s="17" t="str">
        <f>'[1]0503117 Отчет об исп'!A119</f>
        <v>Работы, услуги по содержанию имущества</v>
      </c>
      <c r="C123" s="10" t="str">
        <f>'[1]0503117 Отчет об исп'!L119</f>
        <v>0409 04202S2440 244</v>
      </c>
      <c r="D123" s="10" t="str">
        <f>'[1]0503117 Отчет об исп'!O119</f>
        <v>225</v>
      </c>
      <c r="E123" s="16">
        <v>13112931</v>
      </c>
      <c r="F123" s="43">
        <v>9900246</v>
      </c>
      <c r="G123" s="44"/>
      <c r="H123" s="2">
        <f t="shared" si="10"/>
        <v>3212685</v>
      </c>
      <c r="I123" s="5"/>
      <c r="J123" s="42"/>
      <c r="K123" s="42"/>
      <c r="L123" s="42"/>
      <c r="M123" s="42"/>
    </row>
    <row r="124" spans="2:13" ht="15" customHeight="1" thickBot="1">
      <c r="B124" s="17" t="str">
        <f>'[1]0503117 Отчет об исп'!A122</f>
        <v>Прочие работы, услуги</v>
      </c>
      <c r="C124" s="10" t="str">
        <f>'[1]0503117 Отчет об исп'!L122</f>
        <v>0412 0410110440 244</v>
      </c>
      <c r="D124" s="10" t="str">
        <f>'[1]0503117 Отчет об исп'!O122</f>
        <v>226</v>
      </c>
      <c r="E124" s="16">
        <v>1450000</v>
      </c>
      <c r="F124" s="43">
        <v>837875.16</v>
      </c>
      <c r="G124" s="44"/>
      <c r="H124" s="2">
        <f t="shared" si="10"/>
        <v>612124.84</v>
      </c>
      <c r="I124" s="5"/>
      <c r="J124" s="42"/>
      <c r="K124" s="42"/>
      <c r="L124" s="42"/>
      <c r="M124" s="42"/>
    </row>
    <row r="125" spans="2:13" ht="15" customHeight="1" thickBot="1">
      <c r="B125" s="17" t="s">
        <v>176</v>
      </c>
      <c r="C125" s="19" t="s">
        <v>175</v>
      </c>
      <c r="D125" s="10">
        <v>226</v>
      </c>
      <c r="E125" s="16">
        <v>68000</v>
      </c>
      <c r="F125" s="36"/>
      <c r="G125" s="37">
        <v>0</v>
      </c>
      <c r="H125" s="2">
        <f t="shared" si="10"/>
        <v>68000</v>
      </c>
      <c r="I125" s="5"/>
      <c r="J125" s="38"/>
      <c r="K125" s="38"/>
      <c r="L125" s="38"/>
      <c r="M125" s="38"/>
    </row>
    <row r="126" spans="2:13" ht="15" customHeight="1" thickBot="1">
      <c r="B126" s="17" t="s">
        <v>178</v>
      </c>
      <c r="C126" s="19" t="s">
        <v>177</v>
      </c>
      <c r="D126" s="10">
        <v>226</v>
      </c>
      <c r="E126" s="16">
        <v>500000</v>
      </c>
      <c r="F126" s="36"/>
      <c r="G126" s="37">
        <v>0</v>
      </c>
      <c r="H126" s="2">
        <f t="shared" si="10"/>
        <v>500000</v>
      </c>
      <c r="I126" s="5"/>
      <c r="J126" s="38"/>
      <c r="K126" s="38"/>
      <c r="L126" s="38"/>
      <c r="M126" s="38"/>
    </row>
    <row r="127" spans="2:13" ht="25.5" customHeight="1" thickBot="1">
      <c r="B127" s="17" t="s">
        <v>162</v>
      </c>
      <c r="C127" s="19" t="s">
        <v>163</v>
      </c>
      <c r="D127" s="10">
        <v>241</v>
      </c>
      <c r="E127" s="16">
        <v>8100</v>
      </c>
      <c r="F127" s="43">
        <v>8100</v>
      </c>
      <c r="G127" s="44"/>
      <c r="H127" s="2">
        <f t="shared" si="10"/>
        <v>0</v>
      </c>
      <c r="I127" s="5"/>
      <c r="J127" s="25"/>
      <c r="K127" s="25"/>
      <c r="L127" s="25"/>
      <c r="M127" s="25"/>
    </row>
    <row r="128" spans="2:13" ht="15" customHeight="1" thickBot="1">
      <c r="B128" s="17" t="str">
        <f>'[1]0503117 Отчет об исп'!A124</f>
        <v>Коммунальные услуги</v>
      </c>
      <c r="C128" s="10" t="str">
        <f>'[1]0503117 Отчет об исп'!L124</f>
        <v>0503 0500110630 244</v>
      </c>
      <c r="D128" s="10" t="str">
        <f>'[1]0503117 Отчет об исп'!O124</f>
        <v>223</v>
      </c>
      <c r="E128" s="16">
        <v>898965</v>
      </c>
      <c r="F128" s="43">
        <v>689363.78</v>
      </c>
      <c r="G128" s="44"/>
      <c r="H128" s="2">
        <f t="shared" si="10"/>
        <v>209601.21999999997</v>
      </c>
      <c r="I128" s="5"/>
      <c r="J128" s="42"/>
      <c r="K128" s="42"/>
      <c r="L128" s="42"/>
      <c r="M128" s="42"/>
    </row>
    <row r="129" spans="2:13" ht="21.75" customHeight="1" thickBot="1">
      <c r="B129" s="17" t="str">
        <f>'[1]0503117 Отчет об исп'!A125</f>
        <v>Работы, услуги по содержанию имущества</v>
      </c>
      <c r="C129" s="10" t="str">
        <f>'[1]0503117 Отчет об исп'!L125</f>
        <v>0503 0500110630 244</v>
      </c>
      <c r="D129" s="10" t="str">
        <f>'[1]0503117 Отчет об исп'!O125</f>
        <v>225</v>
      </c>
      <c r="E129" s="16">
        <v>201035</v>
      </c>
      <c r="F129" s="43">
        <v>201035</v>
      </c>
      <c r="G129" s="44"/>
      <c r="H129" s="2">
        <f t="shared" si="10"/>
        <v>0</v>
      </c>
      <c r="I129" s="5"/>
      <c r="J129" s="42"/>
      <c r="K129" s="42"/>
      <c r="L129" s="42"/>
      <c r="M129" s="42"/>
    </row>
    <row r="130" spans="2:13" ht="15" customHeight="1" thickBot="1">
      <c r="B130" s="17" t="str">
        <f>'[1]0503117 Отчет об исп'!A126</f>
        <v>Прочие работы, услуги</v>
      </c>
      <c r="C130" s="10" t="str">
        <f>'[1]0503117 Отчет об исп'!L126</f>
        <v>0503 0500110630 244</v>
      </c>
      <c r="D130" s="10" t="str">
        <f>'[1]0503117 Отчет об исп'!O126</f>
        <v>226</v>
      </c>
      <c r="E130" s="16">
        <v>600000</v>
      </c>
      <c r="F130" s="43">
        <v>319542.39</v>
      </c>
      <c r="G130" s="44"/>
      <c r="H130" s="2">
        <f t="shared" si="10"/>
        <v>280457.61</v>
      </c>
      <c r="I130" s="5"/>
      <c r="J130" s="42"/>
      <c r="K130" s="42"/>
      <c r="L130" s="42"/>
      <c r="M130" s="42"/>
    </row>
    <row r="131" spans="2:13" ht="32.25" customHeight="1" thickBot="1">
      <c r="B131" s="17" t="str">
        <f>'[1]0503117 Отчет об исп'!A128</f>
        <v>Работы, услуги по содержанию имущества</v>
      </c>
      <c r="C131" s="10" t="str">
        <f>'[1]0503117 Отчет об исп'!L128</f>
        <v>0503 0500110670 244</v>
      </c>
      <c r="D131" s="10" t="str">
        <f>'[1]0503117 Отчет об исп'!O128</f>
        <v>225</v>
      </c>
      <c r="E131" s="16">
        <v>650000</v>
      </c>
      <c r="F131" s="43">
        <f>469929.87+20562.99+120000</f>
        <v>610492.86</v>
      </c>
      <c r="G131" s="44"/>
      <c r="H131" s="2">
        <f t="shared" si="10"/>
        <v>39507.140000000014</v>
      </c>
      <c r="I131" s="5"/>
      <c r="J131" s="42"/>
      <c r="K131" s="42"/>
      <c r="L131" s="42"/>
      <c r="M131" s="42"/>
    </row>
    <row r="132" spans="2:13" ht="15" customHeight="1" thickBot="1">
      <c r="B132" s="17" t="str">
        <f>'[1]0503117 Отчет об исп'!A129</f>
        <v>Прочие работы, услуги</v>
      </c>
      <c r="C132" s="10" t="str">
        <f>'[1]0503117 Отчет об исп'!L129</f>
        <v>0503 0500110670 244</v>
      </c>
      <c r="D132" s="10" t="str">
        <f>'[1]0503117 Отчет об исп'!O129</f>
        <v>226</v>
      </c>
      <c r="E132" s="16">
        <v>1300009.98</v>
      </c>
      <c r="F132" s="43">
        <f>918400+300000+40000</f>
        <v>1258400</v>
      </c>
      <c r="G132" s="44"/>
      <c r="H132" s="2">
        <f t="shared" si="10"/>
        <v>41609.979999999981</v>
      </c>
      <c r="I132" s="5"/>
      <c r="J132" s="42"/>
      <c r="K132" s="42"/>
      <c r="L132" s="42"/>
      <c r="M132" s="42"/>
    </row>
    <row r="133" spans="2:13" ht="21.75" customHeight="1" thickBot="1">
      <c r="B133" s="17" t="str">
        <f>'[1]0503117 Отчет об исп'!A130</f>
        <v>Увеличение стоимости материальных запасов</v>
      </c>
      <c r="C133" s="10" t="str">
        <f>'[1]0503117 Отчет об исп'!L130</f>
        <v>0503 0500110670 244</v>
      </c>
      <c r="D133" s="10" t="str">
        <f>'[1]0503117 Отчет об исп'!O130</f>
        <v>340</v>
      </c>
      <c r="E133" s="16">
        <v>600000</v>
      </c>
      <c r="F133" s="43">
        <f>515930+54376.45</f>
        <v>570306.44999999995</v>
      </c>
      <c r="G133" s="44"/>
      <c r="H133" s="2">
        <f t="shared" si="10"/>
        <v>29693.550000000047</v>
      </c>
      <c r="I133" s="5"/>
      <c r="J133" s="42"/>
      <c r="K133" s="42"/>
      <c r="L133" s="18"/>
      <c r="M133" s="18"/>
    </row>
    <row r="134" spans="2:13" ht="21.75" customHeight="1" thickBot="1">
      <c r="B134" s="17" t="s">
        <v>160</v>
      </c>
      <c r="C134" s="19" t="s">
        <v>164</v>
      </c>
      <c r="D134" s="10">
        <v>225</v>
      </c>
      <c r="E134" s="16">
        <v>28815</v>
      </c>
      <c r="F134" s="43">
        <v>28815</v>
      </c>
      <c r="G134" s="44"/>
      <c r="H134" s="2">
        <f t="shared" si="10"/>
        <v>0</v>
      </c>
      <c r="I134" s="5"/>
      <c r="J134" s="25"/>
      <c r="K134" s="25"/>
      <c r="L134" s="18"/>
      <c r="M134" s="18"/>
    </row>
    <row r="135" spans="2:13" ht="21.75" customHeight="1" thickBot="1">
      <c r="B135" s="17" t="s">
        <v>165</v>
      </c>
      <c r="C135" s="19" t="s">
        <v>164</v>
      </c>
      <c r="D135" s="10">
        <v>226</v>
      </c>
      <c r="E135" s="16">
        <v>299997</v>
      </c>
      <c r="F135" s="43">
        <v>190987.2</v>
      </c>
      <c r="G135" s="44"/>
      <c r="H135" s="2">
        <f t="shared" si="10"/>
        <v>109009.79999999999</v>
      </c>
      <c r="I135" s="5"/>
      <c r="J135" s="25"/>
      <c r="K135" s="25"/>
      <c r="L135" s="18"/>
      <c r="M135" s="18"/>
    </row>
    <row r="136" spans="2:13" ht="21.75" customHeight="1" thickBot="1">
      <c r="B136" s="17" t="s">
        <v>166</v>
      </c>
      <c r="C136" s="19" t="s">
        <v>164</v>
      </c>
      <c r="D136" s="10">
        <v>340</v>
      </c>
      <c r="E136" s="16">
        <v>234954</v>
      </c>
      <c r="F136" s="43">
        <v>234954</v>
      </c>
      <c r="G136" s="44"/>
      <c r="H136" s="2">
        <f t="shared" si="10"/>
        <v>0</v>
      </c>
      <c r="I136" s="5"/>
      <c r="J136" s="25"/>
      <c r="K136" s="25"/>
      <c r="L136" s="18"/>
      <c r="M136" s="18"/>
    </row>
    <row r="137" spans="2:13" ht="21.75" customHeight="1" thickBot="1">
      <c r="B137" s="17" t="str">
        <f>'[1]0503117 Отчет об исп'!A131</f>
        <v>Работы, услуги по содержанию имущества</v>
      </c>
      <c r="C137" s="10" t="str">
        <f>'[1]0503117 Отчет об исп'!L131</f>
        <v>0503 1510110550 244</v>
      </c>
      <c r="D137" s="10" t="str">
        <f>'[1]0503117 Отчет об исп'!O131</f>
        <v>225</v>
      </c>
      <c r="E137" s="16">
        <v>0</v>
      </c>
      <c r="F137" s="43">
        <v>0</v>
      </c>
      <c r="G137" s="44"/>
      <c r="H137" s="2">
        <f t="shared" si="10"/>
        <v>0</v>
      </c>
      <c r="I137" s="5"/>
      <c r="J137" s="24"/>
      <c r="K137" s="24"/>
      <c r="L137" s="18"/>
      <c r="M137" s="18"/>
    </row>
    <row r="138" spans="2:13" ht="21.75" customHeight="1" thickBot="1">
      <c r="B138" s="17" t="str">
        <f>'[1]0503117 Отчет об исп'!A132</f>
        <v>Прочие работы, услуги</v>
      </c>
      <c r="C138" s="10" t="str">
        <f>'[1]0503117 Отчет об исп'!L132</f>
        <v>0503 1510110550 244</v>
      </c>
      <c r="D138" s="10" t="str">
        <f>'[1]0503117 Отчет об исп'!O132</f>
        <v>226</v>
      </c>
      <c r="E138" s="16">
        <v>681200</v>
      </c>
      <c r="F138" s="43">
        <v>231739.71</v>
      </c>
      <c r="G138" s="44"/>
      <c r="H138" s="2">
        <f t="shared" si="10"/>
        <v>449460.29000000004</v>
      </c>
      <c r="I138" s="5"/>
      <c r="J138" s="24"/>
      <c r="K138" s="24"/>
      <c r="L138" s="18"/>
      <c r="M138" s="18"/>
    </row>
    <row r="139" spans="2:13" ht="21.75" customHeight="1" thickBot="1">
      <c r="B139" s="17" t="str">
        <f>'[1]0503117 Отчет об исп'!A134</f>
        <v>Увеличение стоимости материальных запасов</v>
      </c>
      <c r="C139" s="10" t="str">
        <f>'[1]0503117 Отчет об исп'!L134</f>
        <v>0707 0700110280 244</v>
      </c>
      <c r="D139" s="10" t="str">
        <f>'[1]0503117 Отчет об исп'!O134</f>
        <v>340</v>
      </c>
      <c r="E139" s="16">
        <f>'[1]0503117 Отчет об исп'!Q134</f>
        <v>20000</v>
      </c>
      <c r="F139" s="43">
        <v>1965</v>
      </c>
      <c r="G139" s="44"/>
      <c r="H139" s="2">
        <f t="shared" si="10"/>
        <v>18035</v>
      </c>
      <c r="I139" s="5"/>
      <c r="J139" s="24"/>
      <c r="K139" s="24"/>
      <c r="L139" s="18"/>
      <c r="M139" s="18"/>
    </row>
    <row r="140" spans="2:13" ht="21.75" customHeight="1" thickBot="1">
      <c r="B140" s="17" t="str">
        <f>'[1]0503117 Отчет об исп'!A135</f>
        <v>Заработная плата</v>
      </c>
      <c r="C140" s="10" t="str">
        <f>'[1]0503117 Отчет об исп'!L135</f>
        <v>0801 0810100590 111</v>
      </c>
      <c r="D140" s="10" t="str">
        <f>'[1]0503117 Отчет об исп'!O135</f>
        <v>211</v>
      </c>
      <c r="E140" s="16">
        <v>6059309</v>
      </c>
      <c r="F140" s="43">
        <v>3979882.44</v>
      </c>
      <c r="G140" s="44"/>
      <c r="H140" s="2">
        <f t="shared" si="10"/>
        <v>2079426.5600000001</v>
      </c>
      <c r="I140" s="5"/>
      <c r="J140" s="24"/>
      <c r="K140" s="24"/>
      <c r="L140" s="18"/>
      <c r="M140" s="18"/>
    </row>
    <row r="141" spans="2:13" ht="21.75" customHeight="1" thickBot="1">
      <c r="B141" s="17" t="str">
        <f>'[1]0503117 Отчет об исп'!A136</f>
        <v>Начисления на выплаты по оплате труда</v>
      </c>
      <c r="C141" s="10" t="str">
        <f>'[1]0503117 Отчет об исп'!L136</f>
        <v>0801 0810100590 119</v>
      </c>
      <c r="D141" s="10" t="str">
        <f>'[1]0503117 Отчет об исп'!O136</f>
        <v>213</v>
      </c>
      <c r="E141" s="16">
        <v>1721191</v>
      </c>
      <c r="F141" s="43">
        <v>1204490.1399999999</v>
      </c>
      <c r="G141" s="44"/>
      <c r="H141" s="2">
        <f t="shared" si="10"/>
        <v>516700.8600000001</v>
      </c>
      <c r="I141" s="5"/>
      <c r="J141" s="24"/>
      <c r="K141" s="24"/>
      <c r="L141" s="18"/>
      <c r="M141" s="18"/>
    </row>
    <row r="142" spans="2:13" ht="21.75" customHeight="1" thickBot="1">
      <c r="B142" s="17" t="str">
        <f>'[1]0503117 Отчет об исп'!A137</f>
        <v>Услуги связи</v>
      </c>
      <c r="C142" s="10" t="str">
        <f>'[1]0503117 Отчет об исп'!L137</f>
        <v>0801 0810100590 244</v>
      </c>
      <c r="D142" s="10" t="str">
        <f>'[1]0503117 Отчет об исп'!O137</f>
        <v>221</v>
      </c>
      <c r="E142" s="16">
        <v>30000</v>
      </c>
      <c r="F142" s="43">
        <v>3941.47</v>
      </c>
      <c r="G142" s="44"/>
      <c r="H142" s="2">
        <f t="shared" ref="H142:H160" si="11">E142-F142</f>
        <v>26058.53</v>
      </c>
      <c r="I142" s="5"/>
      <c r="J142" s="24"/>
      <c r="K142" s="24"/>
      <c r="L142" s="18"/>
      <c r="M142" s="18"/>
    </row>
    <row r="143" spans="2:13" ht="21.75" customHeight="1" thickBot="1">
      <c r="B143" s="17" t="str">
        <f>'[1]0503117 Отчет об исп'!A138</f>
        <v>Коммунальные услуги</v>
      </c>
      <c r="C143" s="10" t="str">
        <f>'[1]0503117 Отчет об исп'!L138</f>
        <v>0801 0810100590 244</v>
      </c>
      <c r="D143" s="10" t="str">
        <f>'[1]0503117 Отчет об исп'!O138</f>
        <v>223</v>
      </c>
      <c r="E143" s="16">
        <v>750000</v>
      </c>
      <c r="F143" s="43">
        <v>474762.47</v>
      </c>
      <c r="G143" s="44"/>
      <c r="H143" s="2">
        <f t="shared" si="11"/>
        <v>275237.53000000003</v>
      </c>
      <c r="I143" s="5"/>
      <c r="J143" s="24"/>
      <c r="K143" s="24"/>
      <c r="L143" s="18"/>
      <c r="M143" s="18"/>
    </row>
    <row r="144" spans="2:13" ht="21.75" customHeight="1" thickBot="1">
      <c r="B144" s="17" t="str">
        <f>'[1]0503117 Отчет об исп'!A139</f>
        <v>Работы, услуги по содержанию имущества</v>
      </c>
      <c r="C144" s="10" t="str">
        <f>'[1]0503117 Отчет об исп'!L139</f>
        <v>0801 0810100590 244</v>
      </c>
      <c r="D144" s="10" t="str">
        <f>'[1]0503117 Отчет об исп'!O139</f>
        <v>225</v>
      </c>
      <c r="E144" s="16">
        <v>127922.5</v>
      </c>
      <c r="F144" s="43">
        <v>33567.410000000003</v>
      </c>
      <c r="G144" s="44"/>
      <c r="H144" s="2">
        <f t="shared" si="11"/>
        <v>94355.09</v>
      </c>
      <c r="I144" s="5"/>
      <c r="J144" s="24"/>
      <c r="K144" s="24"/>
      <c r="L144" s="18"/>
      <c r="M144" s="18"/>
    </row>
    <row r="145" spans="2:13" ht="21.75" customHeight="1" thickBot="1">
      <c r="B145" s="17" t="str">
        <f>'[1]0503117 Отчет об исп'!A140</f>
        <v>Прочие работы, услуги</v>
      </c>
      <c r="C145" s="10" t="str">
        <f>'[1]0503117 Отчет об исп'!L140</f>
        <v>0801 0810100590 244</v>
      </c>
      <c r="D145" s="10" t="str">
        <f>'[1]0503117 Отчет об исп'!O140</f>
        <v>226</v>
      </c>
      <c r="E145" s="16">
        <v>152077.5</v>
      </c>
      <c r="F145" s="43">
        <v>74866.2</v>
      </c>
      <c r="G145" s="44"/>
      <c r="H145" s="2">
        <f t="shared" si="11"/>
        <v>77211.3</v>
      </c>
      <c r="I145" s="5"/>
      <c r="J145" s="24"/>
      <c r="K145" s="24"/>
      <c r="L145" s="18"/>
      <c r="M145" s="18"/>
    </row>
    <row r="146" spans="2:13" ht="21.75" customHeight="1" thickBot="1">
      <c r="B146" s="17" t="str">
        <f>'[1]0503117 Отчет об исп'!A142</f>
        <v>Увеличение стоимости материальных запасов</v>
      </c>
      <c r="C146" s="10" t="str">
        <f>'[1]0503117 Отчет об исп'!L142</f>
        <v>0801 0810100590 244</v>
      </c>
      <c r="D146" s="10" t="str">
        <f>'[1]0503117 Отчет об исп'!O142</f>
        <v>340</v>
      </c>
      <c r="E146" s="16">
        <v>30000</v>
      </c>
      <c r="F146" s="43">
        <v>3867.12</v>
      </c>
      <c r="G146" s="44"/>
      <c r="H146" s="2">
        <f t="shared" si="11"/>
        <v>26132.880000000001</v>
      </c>
      <c r="I146" s="5"/>
      <c r="J146" s="24"/>
      <c r="K146" s="24"/>
      <c r="L146" s="18"/>
      <c r="M146" s="18"/>
    </row>
    <row r="147" spans="2:13" ht="21.75" customHeight="1" thickBot="1">
      <c r="B147" s="17" t="str">
        <f>'[1]0503117 Отчет об исп'!A145</f>
        <v>Прочие расходы</v>
      </c>
      <c r="C147" s="10" t="str">
        <f>'[1]0503117 Отчет об исп'!L145</f>
        <v>0801 0810100590 853</v>
      </c>
      <c r="D147" s="10">
        <v>292</v>
      </c>
      <c r="E147" s="16">
        <v>13000</v>
      </c>
      <c r="F147" s="43">
        <v>5.57</v>
      </c>
      <c r="G147" s="44"/>
      <c r="H147" s="2">
        <f t="shared" si="11"/>
        <v>12994.43</v>
      </c>
      <c r="I147" s="5"/>
      <c r="J147" s="24"/>
      <c r="K147" s="24"/>
      <c r="L147" s="18"/>
      <c r="M147" s="18"/>
    </row>
    <row r="148" spans="2:13" ht="21.75" customHeight="1" thickBot="1">
      <c r="B148" s="17" t="str">
        <f>'[1]0503117 Отчет об исп'!A146</f>
        <v>Увеличение стоимости материальных запасов</v>
      </c>
      <c r="C148" s="10" t="str">
        <f>'[1]0503117 Отчет об исп'!L146</f>
        <v>0801 0810109010 244</v>
      </c>
      <c r="D148" s="10">
        <v>310</v>
      </c>
      <c r="E148" s="16">
        <f>'[1]0503117 Отчет об исп'!Q146</f>
        <v>10000</v>
      </c>
      <c r="F148" s="43">
        <v>0</v>
      </c>
      <c r="G148" s="44"/>
      <c r="H148" s="2">
        <f t="shared" si="11"/>
        <v>10000</v>
      </c>
      <c r="I148" s="5"/>
      <c r="J148" s="24"/>
      <c r="K148" s="24"/>
      <c r="L148" s="18"/>
      <c r="M148" s="18"/>
    </row>
    <row r="149" spans="2:13" ht="21.75" customHeight="1" thickBot="1">
      <c r="B149" s="17" t="str">
        <f>'[1]0503117 Отчет об исп'!A147</f>
        <v>Заработная плата</v>
      </c>
      <c r="C149" s="10" t="str">
        <f>'[1]0503117 Отчет об исп'!L147</f>
        <v>0801 0820200590 111</v>
      </c>
      <c r="D149" s="10" t="str">
        <f>'[1]0503117 Отчет об исп'!O147</f>
        <v>211</v>
      </c>
      <c r="E149" s="16">
        <v>2074224</v>
      </c>
      <c r="F149" s="43">
        <v>1268940.44</v>
      </c>
      <c r="G149" s="44"/>
      <c r="H149" s="2">
        <f t="shared" si="11"/>
        <v>805283.56</v>
      </c>
      <c r="I149" s="5"/>
      <c r="J149" s="24"/>
      <c r="K149" s="24"/>
      <c r="L149" s="18"/>
      <c r="M149" s="18"/>
    </row>
    <row r="150" spans="2:13" ht="21.75" customHeight="1" thickBot="1">
      <c r="B150" s="17" t="str">
        <f>'[1]0503117 Отчет об исп'!A148</f>
        <v>Начисления на выплаты по оплате труда</v>
      </c>
      <c r="C150" s="10" t="str">
        <f>'[1]0503117 Отчет об исп'!L148</f>
        <v>0801 0820200590 119</v>
      </c>
      <c r="D150" s="10" t="str">
        <f>'[1]0503117 Отчет об исп'!O148</f>
        <v>213</v>
      </c>
      <c r="E150" s="16">
        <v>529776</v>
      </c>
      <c r="F150" s="43">
        <v>361609.38</v>
      </c>
      <c r="G150" s="44"/>
      <c r="H150" s="2">
        <f t="shared" si="11"/>
        <v>168166.62</v>
      </c>
      <c r="I150" s="5"/>
      <c r="J150" s="24"/>
      <c r="K150" s="24"/>
      <c r="L150" s="18"/>
      <c r="M150" s="18"/>
    </row>
    <row r="151" spans="2:13" ht="21.75" customHeight="1" thickBot="1">
      <c r="B151" s="17" t="str">
        <f>'[1]0503117 Отчет об исп'!A149</f>
        <v>Услуги связи</v>
      </c>
      <c r="C151" s="10" t="str">
        <f>'[1]0503117 Отчет об исп'!L149</f>
        <v>0801 0820200590 244</v>
      </c>
      <c r="D151" s="10" t="str">
        <f>'[1]0503117 Отчет об исп'!O149</f>
        <v>221</v>
      </c>
      <c r="E151" s="16">
        <v>40000</v>
      </c>
      <c r="F151" s="43">
        <v>39477.74</v>
      </c>
      <c r="G151" s="44"/>
      <c r="H151" s="2">
        <f t="shared" si="11"/>
        <v>522.26000000000204</v>
      </c>
      <c r="I151" s="5"/>
      <c r="J151" s="24"/>
      <c r="K151" s="24"/>
      <c r="L151" s="18"/>
      <c r="M151" s="18"/>
    </row>
    <row r="152" spans="2:13" ht="21.75" customHeight="1" thickBot="1">
      <c r="B152" s="17" t="str">
        <f>'[1]0503117 Отчет об исп'!A150</f>
        <v>Работы, услуги по содержанию имущества</v>
      </c>
      <c r="C152" s="10" t="str">
        <f>'[1]0503117 Отчет об исп'!L150</f>
        <v>0801 0820200590 244</v>
      </c>
      <c r="D152" s="10" t="str">
        <f>'[1]0503117 Отчет об исп'!O150</f>
        <v>225</v>
      </c>
      <c r="E152" s="16">
        <v>40000</v>
      </c>
      <c r="F152" s="43">
        <f>41060.2-1060.2</f>
        <v>40000</v>
      </c>
      <c r="G152" s="44"/>
      <c r="H152" s="2">
        <f t="shared" si="11"/>
        <v>0</v>
      </c>
      <c r="I152" s="5"/>
      <c r="J152" s="24"/>
      <c r="K152" s="24"/>
      <c r="L152" s="18"/>
      <c r="M152" s="18"/>
    </row>
    <row r="153" spans="2:13" ht="21.75" customHeight="1" thickBot="1">
      <c r="B153" s="17" t="str">
        <f>'[1]0503117 Отчет об исп'!A151</f>
        <v>Прочие работы, услуги</v>
      </c>
      <c r="C153" s="10" t="str">
        <f>'[1]0503117 Отчет об исп'!L151</f>
        <v>0801 0820200590 244</v>
      </c>
      <c r="D153" s="10" t="str">
        <f>'[1]0503117 Отчет об исп'!O151</f>
        <v>226</v>
      </c>
      <c r="E153" s="16">
        <v>20000</v>
      </c>
      <c r="F153" s="43">
        <f>517.6+1030.2+30</f>
        <v>1577.8000000000002</v>
      </c>
      <c r="G153" s="44"/>
      <c r="H153" s="2">
        <f t="shared" si="11"/>
        <v>18422.2</v>
      </c>
      <c r="I153" s="5"/>
      <c r="J153" s="24"/>
      <c r="K153" s="24"/>
      <c r="L153" s="18"/>
      <c r="M153" s="18"/>
    </row>
    <row r="154" spans="2:13" ht="21.75" customHeight="1" thickBot="1">
      <c r="B154" s="17" t="str">
        <f>'[1]0503117 Отчет об исп'!A152</f>
        <v>Увеличение стоимости основных средств</v>
      </c>
      <c r="C154" s="10" t="str">
        <f>'[1]0503117 Отчет об исп'!L152</f>
        <v>0801 0820200590 244</v>
      </c>
      <c r="D154" s="10">
        <v>340</v>
      </c>
      <c r="E154" s="16">
        <v>20000</v>
      </c>
      <c r="F154" s="43"/>
      <c r="G154" s="44"/>
      <c r="H154" s="2">
        <f t="shared" si="11"/>
        <v>20000</v>
      </c>
      <c r="I154" s="5"/>
      <c r="J154" s="24"/>
      <c r="K154" s="24"/>
      <c r="L154" s="18"/>
      <c r="M154" s="18"/>
    </row>
    <row r="155" spans="2:13" ht="21.75" customHeight="1" thickBot="1">
      <c r="B155" s="17" t="str">
        <f>'[1]0503117 Отчет об исп'!A156</f>
        <v>Прочие расходы</v>
      </c>
      <c r="C155" s="10" t="str">
        <f>'[1]0503117 Отчет об исп'!L156</f>
        <v>0801 0820200590 853</v>
      </c>
      <c r="D155" s="10">
        <v>292</v>
      </c>
      <c r="E155" s="16">
        <v>5000</v>
      </c>
      <c r="F155" s="43"/>
      <c r="G155" s="44"/>
      <c r="H155" s="2">
        <f t="shared" si="11"/>
        <v>5000</v>
      </c>
      <c r="I155" s="5"/>
      <c r="J155" s="24"/>
      <c r="K155" s="24"/>
      <c r="L155" s="18"/>
      <c r="M155" s="18"/>
    </row>
    <row r="156" spans="2:13" ht="21.75" customHeight="1" thickBot="1">
      <c r="B156" s="17" t="str">
        <f>'[1]0503117 Отчет об исп'!A157</f>
        <v>Прочие работы, услуги</v>
      </c>
      <c r="C156" s="10" t="str">
        <f>'[1]0503117 Отчет об исп'!L157</f>
        <v>0801 0820209010 244</v>
      </c>
      <c r="D156" s="10">
        <v>310</v>
      </c>
      <c r="E156" s="16">
        <f>'[1]0503117 Отчет об исп'!Q157</f>
        <v>60000</v>
      </c>
      <c r="F156" s="43">
        <v>32522</v>
      </c>
      <c r="G156" s="44"/>
      <c r="H156" s="2">
        <f t="shared" si="11"/>
        <v>27478</v>
      </c>
      <c r="I156" s="5"/>
      <c r="J156" s="24"/>
      <c r="K156" s="24"/>
      <c r="L156" s="18"/>
      <c r="M156" s="18"/>
    </row>
    <row r="157" spans="2:13" ht="21.75" customHeight="1" thickBot="1">
      <c r="B157" s="17" t="str">
        <f>'[1]0503117 Отчет об исп'!A160</f>
        <v>Увеличение стоимости материальных запасов</v>
      </c>
      <c r="C157" s="10" t="str">
        <f>'[1]0503117 Отчет об исп'!L160</f>
        <v>0801 0830310090 244</v>
      </c>
      <c r="D157" s="10" t="str">
        <f>'[1]0503117 Отчет об исп'!O160</f>
        <v>340</v>
      </c>
      <c r="E157" s="16">
        <f>'[1]0503117 Отчет об исп'!Q160</f>
        <v>50000</v>
      </c>
      <c r="F157" s="43">
        <v>14950</v>
      </c>
      <c r="G157" s="44"/>
      <c r="H157" s="2">
        <f t="shared" si="11"/>
        <v>35050</v>
      </c>
      <c r="I157" s="5"/>
      <c r="J157" s="24"/>
      <c r="K157" s="24"/>
      <c r="L157" s="18"/>
      <c r="M157" s="18"/>
    </row>
    <row r="158" spans="2:13" ht="21.75" customHeight="1" thickBot="1">
      <c r="B158" s="17" t="str">
        <f>'[1]0503117 Отчет об исп'!A161</f>
        <v>Пособия по социальной помощи населению в натуральной форме</v>
      </c>
      <c r="C158" s="10" t="str">
        <f>'[1]0503117 Отчет об исп'!L161</f>
        <v>1001 1000210390 312</v>
      </c>
      <c r="D158" s="10" t="str">
        <f>'[1]0503117 Отчет об исп'!O161</f>
        <v>263</v>
      </c>
      <c r="E158" s="16">
        <f>'[1]0503117 Отчет об исп'!Q161</f>
        <v>71700</v>
      </c>
      <c r="F158" s="43">
        <v>58830.559999999998</v>
      </c>
      <c r="G158" s="44"/>
      <c r="H158" s="2">
        <f t="shared" si="11"/>
        <v>12869.440000000002</v>
      </c>
      <c r="I158" s="5"/>
      <c r="J158" s="24"/>
      <c r="K158" s="24"/>
      <c r="L158" s="18"/>
      <c r="M158" s="18"/>
    </row>
    <row r="159" spans="2:13" ht="21.75" customHeight="1" thickBot="1">
      <c r="B159" s="17" t="str">
        <f>'[1]0503117 Отчет об исп'!A162</f>
        <v>Прочие работы, услуги</v>
      </c>
      <c r="C159" s="10" t="str">
        <f>'[1]0503117 Отчет об исп'!L162</f>
        <v>1102 1100110310 244</v>
      </c>
      <c r="D159" s="10" t="str">
        <f>'[1]0503117 Отчет об исп'!O162</f>
        <v>226</v>
      </c>
      <c r="E159" s="16">
        <v>157858.20000000001</v>
      </c>
      <c r="F159" s="43">
        <v>39464.550000000003</v>
      </c>
      <c r="G159" s="44"/>
      <c r="H159" s="2">
        <f t="shared" si="11"/>
        <v>118393.65000000001</v>
      </c>
      <c r="I159" s="5"/>
      <c r="J159" s="24"/>
      <c r="K159" s="24"/>
      <c r="L159" s="18"/>
      <c r="M159" s="18"/>
    </row>
    <row r="160" spans="2:13" ht="21.75" customHeight="1" thickBot="1">
      <c r="B160" s="17" t="s">
        <v>166</v>
      </c>
      <c r="C160" s="19" t="s">
        <v>167</v>
      </c>
      <c r="D160" s="10">
        <v>340</v>
      </c>
      <c r="E160" s="16">
        <v>92141.8</v>
      </c>
      <c r="F160" s="43">
        <v>0</v>
      </c>
      <c r="G160" s="44"/>
      <c r="H160" s="2">
        <f t="shared" si="11"/>
        <v>92141.8</v>
      </c>
      <c r="I160" s="5"/>
      <c r="J160" s="24"/>
      <c r="K160" s="24"/>
      <c r="L160" s="18"/>
      <c r="M160" s="18"/>
    </row>
    <row r="161" spans="2:13" ht="24" customHeight="1" thickBot="1">
      <c r="B161" s="17" t="s">
        <v>88</v>
      </c>
      <c r="C161" s="22" t="s">
        <v>1</v>
      </c>
      <c r="D161" s="22"/>
      <c r="E161" s="2">
        <f>E11-E76</f>
        <v>-3451331.8699999973</v>
      </c>
      <c r="F161" s="51">
        <f>F11-F76</f>
        <v>1978428.3200000003</v>
      </c>
      <c r="G161" s="52"/>
      <c r="H161" s="22" t="s">
        <v>1</v>
      </c>
      <c r="I161" s="5"/>
      <c r="J161" s="18"/>
      <c r="K161" s="18"/>
      <c r="L161" s="18"/>
      <c r="M161" s="18"/>
    </row>
    <row r="162" spans="2:13" ht="15" customHeight="1">
      <c r="B162" s="68"/>
      <c r="C162" s="68"/>
      <c r="D162" s="68"/>
      <c r="E162" s="68"/>
      <c r="F162" s="68"/>
      <c r="G162" s="68"/>
      <c r="H162" s="68"/>
      <c r="I162" s="68"/>
      <c r="L162" s="18"/>
      <c r="M162" s="18"/>
    </row>
    <row r="163" spans="2:13" ht="15.75" customHeight="1">
      <c r="B163" s="69"/>
      <c r="C163" s="69"/>
      <c r="D163" s="69"/>
      <c r="E163" s="69"/>
      <c r="F163" s="69"/>
      <c r="G163" s="69"/>
      <c r="H163" s="69"/>
      <c r="I163" s="69"/>
    </row>
    <row r="164" spans="2:13" ht="15" customHeight="1" thickBot="1">
      <c r="B164" s="75" t="s">
        <v>130</v>
      </c>
      <c r="C164" s="75"/>
      <c r="D164" s="75"/>
      <c r="E164" s="75"/>
      <c r="F164" s="75"/>
      <c r="G164" s="75"/>
      <c r="H164" s="75"/>
      <c r="I164" s="28"/>
    </row>
    <row r="165" spans="2:13" ht="56.25" customHeight="1" thickBot="1">
      <c r="B165" s="3" t="s">
        <v>2</v>
      </c>
      <c r="C165" s="20" t="s">
        <v>89</v>
      </c>
      <c r="D165" s="20" t="s">
        <v>90</v>
      </c>
      <c r="E165" s="20" t="s">
        <v>86</v>
      </c>
      <c r="F165" s="47" t="s">
        <v>91</v>
      </c>
      <c r="G165" s="48"/>
      <c r="H165" s="30"/>
      <c r="I165" s="28"/>
    </row>
    <row r="166" spans="2:13" ht="15" customHeight="1" thickBot="1">
      <c r="B166" s="6">
        <v>1</v>
      </c>
      <c r="C166" s="7">
        <v>3</v>
      </c>
      <c r="D166" s="7">
        <v>4</v>
      </c>
      <c r="E166" s="7">
        <v>5</v>
      </c>
      <c r="F166" s="54">
        <v>6</v>
      </c>
      <c r="G166" s="55"/>
      <c r="H166" s="30"/>
      <c r="I166" s="28"/>
    </row>
    <row r="167" spans="2:13" ht="23.25" customHeight="1" thickBot="1">
      <c r="B167" s="17" t="s">
        <v>92</v>
      </c>
      <c r="C167" s="22" t="s">
        <v>1</v>
      </c>
      <c r="D167" s="2">
        <f>-E161</f>
        <v>3451331.8699999973</v>
      </c>
      <c r="E167" s="2">
        <f>-F161</f>
        <v>-1978428.3200000003</v>
      </c>
      <c r="F167" s="51"/>
      <c r="G167" s="52"/>
      <c r="H167" s="30"/>
      <c r="I167" s="28"/>
    </row>
    <row r="168" spans="2:13" ht="15" customHeight="1">
      <c r="B168" s="11" t="s">
        <v>93</v>
      </c>
      <c r="C168" s="13"/>
      <c r="D168" s="12"/>
      <c r="E168" s="12"/>
      <c r="F168" s="73"/>
      <c r="G168" s="74"/>
      <c r="H168" s="30"/>
      <c r="I168" s="28"/>
    </row>
    <row r="169" spans="2:13" ht="23.25" customHeight="1" thickBot="1">
      <c r="B169" s="17" t="s">
        <v>94</v>
      </c>
      <c r="C169" s="22" t="s">
        <v>1</v>
      </c>
      <c r="D169" s="12">
        <v>0</v>
      </c>
      <c r="E169" s="12">
        <v>0</v>
      </c>
      <c r="F169" s="70" t="s">
        <v>0</v>
      </c>
      <c r="G169" s="71"/>
      <c r="H169" s="30"/>
      <c r="I169" s="28"/>
    </row>
    <row r="170" spans="2:13" ht="19.5" customHeight="1" thickBot="1">
      <c r="B170" s="17" t="s">
        <v>118</v>
      </c>
      <c r="C170" s="19" t="s">
        <v>119</v>
      </c>
      <c r="D170" s="21">
        <v>0</v>
      </c>
      <c r="E170" s="21">
        <v>0</v>
      </c>
      <c r="F170" s="66" t="s">
        <v>0</v>
      </c>
      <c r="G170" s="67"/>
      <c r="H170" s="30"/>
      <c r="I170" s="28"/>
    </row>
    <row r="171" spans="2:13" ht="21.75" customHeight="1" thickBot="1">
      <c r="B171" s="17" t="s">
        <v>95</v>
      </c>
      <c r="C171" s="13" t="s">
        <v>1</v>
      </c>
      <c r="D171" s="12" t="s">
        <v>0</v>
      </c>
      <c r="E171" s="23" t="s">
        <v>0</v>
      </c>
      <c r="F171" s="66" t="s">
        <v>0</v>
      </c>
      <c r="G171" s="67"/>
      <c r="H171" s="30"/>
      <c r="I171" s="28"/>
    </row>
    <row r="172" spans="2:13" ht="15" customHeight="1" thickBot="1">
      <c r="B172" s="17"/>
      <c r="C172" s="20"/>
      <c r="D172" s="21" t="s">
        <v>0</v>
      </c>
      <c r="E172" s="23" t="s">
        <v>0</v>
      </c>
      <c r="F172" s="66" t="s">
        <v>0</v>
      </c>
      <c r="G172" s="67"/>
      <c r="H172" s="30"/>
      <c r="I172" s="28"/>
    </row>
    <row r="173" spans="2:13" ht="15" customHeight="1" thickBot="1">
      <c r="B173" s="17" t="s">
        <v>96</v>
      </c>
      <c r="C173" s="22" t="s">
        <v>97</v>
      </c>
      <c r="D173" s="2">
        <v>3451331.87</v>
      </c>
      <c r="E173" s="2">
        <v>-1978428.32</v>
      </c>
      <c r="F173" s="51">
        <f>D173-E173</f>
        <v>5429760.1900000004</v>
      </c>
      <c r="G173" s="52"/>
      <c r="H173" s="30"/>
      <c r="I173" s="28"/>
    </row>
    <row r="174" spans="2:13" ht="15" customHeight="1" thickBot="1">
      <c r="B174" s="17" t="s">
        <v>98</v>
      </c>
      <c r="C174" s="22" t="s">
        <v>99</v>
      </c>
      <c r="D174" s="2">
        <f t="shared" ref="D174:E176" si="12">D175</f>
        <v>-50798966</v>
      </c>
      <c r="E174" s="2">
        <f t="shared" si="12"/>
        <v>-37474321.829999998</v>
      </c>
      <c r="F174" s="47" t="s">
        <v>1</v>
      </c>
      <c r="G174" s="48"/>
      <c r="H174" s="30"/>
      <c r="I174" s="28"/>
    </row>
    <row r="175" spans="2:13" ht="15" customHeight="1" thickBot="1">
      <c r="B175" s="17" t="s">
        <v>100</v>
      </c>
      <c r="C175" s="22" t="s">
        <v>101</v>
      </c>
      <c r="D175" s="2">
        <f t="shared" si="12"/>
        <v>-50798966</v>
      </c>
      <c r="E175" s="2">
        <f t="shared" si="12"/>
        <v>-37474321.829999998</v>
      </c>
      <c r="F175" s="47" t="s">
        <v>1</v>
      </c>
      <c r="G175" s="48"/>
      <c r="H175" s="30"/>
      <c r="I175" s="28"/>
    </row>
    <row r="176" spans="2:13" ht="23.25" customHeight="1" thickBot="1">
      <c r="B176" s="17" t="s">
        <v>102</v>
      </c>
      <c r="C176" s="22" t="s">
        <v>103</v>
      </c>
      <c r="D176" s="2">
        <f t="shared" si="12"/>
        <v>-50798966</v>
      </c>
      <c r="E176" s="2">
        <f t="shared" si="12"/>
        <v>-37474321.829999998</v>
      </c>
      <c r="F176" s="47" t="s">
        <v>1</v>
      </c>
      <c r="G176" s="48"/>
      <c r="H176" s="30"/>
      <c r="I176" s="28"/>
    </row>
    <row r="177" spans="2:9" ht="22.5" customHeight="1" thickBot="1">
      <c r="B177" s="17" t="s">
        <v>104</v>
      </c>
      <c r="C177" s="22" t="s">
        <v>105</v>
      </c>
      <c r="D177" s="2">
        <v>-50798966</v>
      </c>
      <c r="E177" s="2">
        <v>-37474321.829999998</v>
      </c>
      <c r="F177" s="47" t="s">
        <v>1</v>
      </c>
      <c r="G177" s="48"/>
      <c r="H177" s="30"/>
      <c r="I177" s="28"/>
    </row>
    <row r="178" spans="2:9" ht="15" customHeight="1" thickBot="1">
      <c r="B178" s="17" t="s">
        <v>106</v>
      </c>
      <c r="C178" s="22" t="s">
        <v>107</v>
      </c>
      <c r="D178" s="2">
        <f t="shared" ref="D178:E180" si="13">D179</f>
        <v>54250297.869999997</v>
      </c>
      <c r="E178" s="2">
        <f t="shared" si="13"/>
        <v>35495893.509999998</v>
      </c>
      <c r="F178" s="47" t="s">
        <v>1</v>
      </c>
      <c r="G178" s="48"/>
      <c r="H178" s="30"/>
      <c r="I178" s="28"/>
    </row>
    <row r="179" spans="2:9" ht="15" customHeight="1" thickBot="1">
      <c r="B179" s="17" t="s">
        <v>108</v>
      </c>
      <c r="C179" s="22" t="s">
        <v>109</v>
      </c>
      <c r="D179" s="2">
        <f t="shared" si="13"/>
        <v>54250297.869999997</v>
      </c>
      <c r="E179" s="2">
        <f t="shared" si="13"/>
        <v>35495893.509999998</v>
      </c>
      <c r="F179" s="47" t="s">
        <v>1</v>
      </c>
      <c r="G179" s="48"/>
      <c r="H179" s="30"/>
      <c r="I179" s="28"/>
    </row>
    <row r="180" spans="2:9" ht="25.5" customHeight="1" thickBot="1">
      <c r="B180" s="17" t="s">
        <v>110</v>
      </c>
      <c r="C180" s="22" t="s">
        <v>111</v>
      </c>
      <c r="D180" s="2">
        <f t="shared" si="13"/>
        <v>54250297.869999997</v>
      </c>
      <c r="E180" s="2">
        <f t="shared" si="13"/>
        <v>35495893.509999998</v>
      </c>
      <c r="F180" s="47" t="s">
        <v>1</v>
      </c>
      <c r="G180" s="48"/>
      <c r="H180" s="30"/>
      <c r="I180" s="28"/>
    </row>
    <row r="181" spans="2:9" ht="25.5" customHeight="1" thickBot="1">
      <c r="B181" s="17" t="s">
        <v>112</v>
      </c>
      <c r="C181" s="22" t="s">
        <v>113</v>
      </c>
      <c r="D181" s="2">
        <v>54250297.869999997</v>
      </c>
      <c r="E181" s="2">
        <v>35495893.509999998</v>
      </c>
      <c r="F181" s="47" t="s">
        <v>1</v>
      </c>
      <c r="G181" s="48"/>
      <c r="H181" s="30"/>
      <c r="I181" s="5"/>
    </row>
    <row r="182" spans="2:9" ht="15" customHeight="1">
      <c r="B182" s="14"/>
    </row>
  </sheetData>
  <mergeCells count="281">
    <mergeCell ref="F181:G181"/>
    <mergeCell ref="D73:D74"/>
    <mergeCell ref="F104:G104"/>
    <mergeCell ref="F105:G105"/>
    <mergeCell ref="F107:G107"/>
    <mergeCell ref="F121:G121"/>
    <mergeCell ref="F122:G122"/>
    <mergeCell ref="F123:G123"/>
    <mergeCell ref="F128:G128"/>
    <mergeCell ref="F129:G129"/>
    <mergeCell ref="F130:G130"/>
    <mergeCell ref="F178:G178"/>
    <mergeCell ref="F179:G179"/>
    <mergeCell ref="F174:G174"/>
    <mergeCell ref="F175:G175"/>
    <mergeCell ref="F170:G170"/>
    <mergeCell ref="F171:G171"/>
    <mergeCell ref="F166:G166"/>
    <mergeCell ref="F167:G167"/>
    <mergeCell ref="F180:G180"/>
    <mergeCell ref="F176:G176"/>
    <mergeCell ref="F172:G172"/>
    <mergeCell ref="F168:G168"/>
    <mergeCell ref="B164:H164"/>
    <mergeCell ref="F173:G173"/>
    <mergeCell ref="F148:G148"/>
    <mergeCell ref="F149:G149"/>
    <mergeCell ref="F147:G147"/>
    <mergeCell ref="F146:G146"/>
    <mergeCell ref="F145:G145"/>
    <mergeCell ref="F143:G143"/>
    <mergeCell ref="F144:G144"/>
    <mergeCell ref="F155:G155"/>
    <mergeCell ref="F156:G156"/>
    <mergeCell ref="F154:G154"/>
    <mergeCell ref="F152:G152"/>
    <mergeCell ref="F153:G153"/>
    <mergeCell ref="F150:G150"/>
    <mergeCell ref="F151:G151"/>
    <mergeCell ref="F159:G159"/>
    <mergeCell ref="F160:G160"/>
    <mergeCell ref="F157:G157"/>
    <mergeCell ref="F158:G158"/>
    <mergeCell ref="F161:G161"/>
    <mergeCell ref="B162:I162"/>
    <mergeCell ref="B163:I163"/>
    <mergeCell ref="F165:G165"/>
    <mergeCell ref="F169:G169"/>
    <mergeCell ref="F141:G141"/>
    <mergeCell ref="F142:G142"/>
    <mergeCell ref="F139:G139"/>
    <mergeCell ref="F140:G140"/>
    <mergeCell ref="F138:G138"/>
    <mergeCell ref="F137:G137"/>
    <mergeCell ref="F132:G132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32:G32"/>
    <mergeCell ref="F45:G45"/>
    <mergeCell ref="F49:G49"/>
    <mergeCell ref="F50:G50"/>
    <mergeCell ref="F51:G51"/>
    <mergeCell ref="F54:G54"/>
    <mergeCell ref="F55:G55"/>
    <mergeCell ref="F46:G46"/>
    <mergeCell ref="F47:G47"/>
    <mergeCell ref="F37:G37"/>
    <mergeCell ref="F38:G38"/>
    <mergeCell ref="F41:G41"/>
    <mergeCell ref="F42:G42"/>
    <mergeCell ref="F43:G43"/>
    <mergeCell ref="F44:G44"/>
    <mergeCell ref="F39:G39"/>
    <mergeCell ref="F40:G40"/>
    <mergeCell ref="F48:G48"/>
    <mergeCell ref="F52:G52"/>
    <mergeCell ref="F53:G53"/>
    <mergeCell ref="F67:G67"/>
    <mergeCell ref="F68:G68"/>
    <mergeCell ref="F69:G69"/>
    <mergeCell ref="F70:G70"/>
    <mergeCell ref="B71:H71"/>
    <mergeCell ref="B72:H72"/>
    <mergeCell ref="F56:G56"/>
    <mergeCell ref="F57:G57"/>
    <mergeCell ref="F58:G58"/>
    <mergeCell ref="F59:G59"/>
    <mergeCell ref="F60:G60"/>
    <mergeCell ref="F66:G66"/>
    <mergeCell ref="I73:I74"/>
    <mergeCell ref="F75:G75"/>
    <mergeCell ref="F76:G76"/>
    <mergeCell ref="F77:G77"/>
    <mergeCell ref="F78:G78"/>
    <mergeCell ref="F79:G79"/>
    <mergeCell ref="B73:B74"/>
    <mergeCell ref="C73:C74"/>
    <mergeCell ref="E73:E74"/>
    <mergeCell ref="F73:G73"/>
    <mergeCell ref="F74:G74"/>
    <mergeCell ref="H73:H74"/>
    <mergeCell ref="F88:G88"/>
    <mergeCell ref="F89:G89"/>
    <mergeCell ref="F90:G90"/>
    <mergeCell ref="F92:G92"/>
    <mergeCell ref="F95:G95"/>
    <mergeCell ref="F86:G86"/>
    <mergeCell ref="F87:G87"/>
    <mergeCell ref="F80:G80"/>
    <mergeCell ref="F81:G81"/>
    <mergeCell ref="F82:G82"/>
    <mergeCell ref="F83:G83"/>
    <mergeCell ref="F85:G85"/>
    <mergeCell ref="F84:G84"/>
    <mergeCell ref="F91:G91"/>
    <mergeCell ref="F116:G116"/>
    <mergeCell ref="F124:G124"/>
    <mergeCell ref="F114:G114"/>
    <mergeCell ref="F111:G111"/>
    <mergeCell ref="F108:G108"/>
    <mergeCell ref="F109:G109"/>
    <mergeCell ref="F110:G110"/>
    <mergeCell ref="F93:G93"/>
    <mergeCell ref="F94:G94"/>
    <mergeCell ref="F96:G96"/>
    <mergeCell ref="F97:G97"/>
    <mergeCell ref="F101:G101"/>
    <mergeCell ref="F177:G177"/>
    <mergeCell ref="G1:H1"/>
    <mergeCell ref="G2:H2"/>
    <mergeCell ref="F3:H3"/>
    <mergeCell ref="F4:H4"/>
    <mergeCell ref="G5:H5"/>
    <mergeCell ref="F103:G103"/>
    <mergeCell ref="F98:G98"/>
    <mergeCell ref="F99:G99"/>
    <mergeCell ref="F100:G100"/>
    <mergeCell ref="F102:G102"/>
    <mergeCell ref="F61:G61"/>
    <mergeCell ref="F62:G62"/>
    <mergeCell ref="F63:G63"/>
    <mergeCell ref="F106:G106"/>
    <mergeCell ref="F113:G113"/>
    <mergeCell ref="F133:G133"/>
    <mergeCell ref="F131:G131"/>
    <mergeCell ref="F112:G112"/>
    <mergeCell ref="F117:G117"/>
    <mergeCell ref="F118:G118"/>
    <mergeCell ref="F119:G119"/>
    <mergeCell ref="F120:G120"/>
    <mergeCell ref="F115:G115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90:M90"/>
    <mergeCell ref="L92:M92"/>
    <mergeCell ref="L93:M93"/>
    <mergeCell ref="L94:M94"/>
    <mergeCell ref="L96:M96"/>
    <mergeCell ref="L97:M97"/>
    <mergeCell ref="L98:M98"/>
    <mergeCell ref="L99:M99"/>
    <mergeCell ref="L82:M82"/>
    <mergeCell ref="L83:M83"/>
    <mergeCell ref="L84:M84"/>
    <mergeCell ref="L85:M85"/>
    <mergeCell ref="L86:M86"/>
    <mergeCell ref="L87:M87"/>
    <mergeCell ref="L88:M88"/>
    <mergeCell ref="L89:M89"/>
    <mergeCell ref="L100:M100"/>
    <mergeCell ref="L102:M102"/>
    <mergeCell ref="L103:M103"/>
    <mergeCell ref="L104:M104"/>
    <mergeCell ref="L105:M105"/>
    <mergeCell ref="L107:M107"/>
    <mergeCell ref="L108:M108"/>
    <mergeCell ref="L109:M109"/>
    <mergeCell ref="L110:M110"/>
    <mergeCell ref="L123:M123"/>
    <mergeCell ref="L124:M124"/>
    <mergeCell ref="L128:M128"/>
    <mergeCell ref="L111:M111"/>
    <mergeCell ref="L112:M112"/>
    <mergeCell ref="L114:M114"/>
    <mergeCell ref="L115:M115"/>
    <mergeCell ref="L116:M116"/>
    <mergeCell ref="L117:M117"/>
    <mergeCell ref="L118:M118"/>
    <mergeCell ref="L119:M119"/>
    <mergeCell ref="L129:M129"/>
    <mergeCell ref="L130:M130"/>
    <mergeCell ref="L131:M131"/>
    <mergeCell ref="L132:M132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2:K92"/>
    <mergeCell ref="J93:K93"/>
    <mergeCell ref="J94:K94"/>
    <mergeCell ref="L120:M120"/>
    <mergeCell ref="L121:M121"/>
    <mergeCell ref="L122:M122"/>
    <mergeCell ref="J96:K96"/>
    <mergeCell ref="J97:K97"/>
    <mergeCell ref="J98:K98"/>
    <mergeCell ref="J99:K99"/>
    <mergeCell ref="J100:K100"/>
    <mergeCell ref="J102:K102"/>
    <mergeCell ref="J103:K103"/>
    <mergeCell ref="J104:K104"/>
    <mergeCell ref="J105:K105"/>
    <mergeCell ref="F127:G127"/>
    <mergeCell ref="F134:G134"/>
    <mergeCell ref="F135:G135"/>
    <mergeCell ref="F136:G136"/>
    <mergeCell ref="J124:K124"/>
    <mergeCell ref="J128:K128"/>
    <mergeCell ref="J129:K129"/>
    <mergeCell ref="J132:K132"/>
    <mergeCell ref="J133:K133"/>
    <mergeCell ref="J130:K130"/>
    <mergeCell ref="J131:K131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07:K107"/>
    <mergeCell ref="J108:K108"/>
    <mergeCell ref="J109:K109"/>
    <mergeCell ref="J110:K110"/>
    <mergeCell ref="J111:K111"/>
    <mergeCell ref="J112:K112"/>
    <mergeCell ref="J114:K114"/>
    <mergeCell ref="J115:K115"/>
  </mergeCells>
  <pageMargins left="0.7" right="0.7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2020-11-18T11:03:09Z</dcterms:modified>
</cp:coreProperties>
</file>